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Structure="1"/>
  <bookViews>
    <workbookView xWindow="360" yWindow="120" windowWidth="15480" windowHeight="9405" tabRatio="811"/>
  </bookViews>
  <sheets>
    <sheet name="Onshore" sheetId="19" r:id="rId1"/>
    <sheet name="Shallow Offshore" sheetId="18" r:id="rId2"/>
    <sheet name="Deep Offshore" sheetId="1" r:id="rId3"/>
  </sheets>
  <calcPr calcId="145621"/>
</workbook>
</file>

<file path=xl/calcChain.xml><?xml version="1.0" encoding="utf-8"?>
<calcChain xmlns="http://schemas.openxmlformats.org/spreadsheetml/2006/main">
  <c r="N28" i="19" l="1"/>
  <c r="L28" i="19"/>
  <c r="J28" i="19"/>
  <c r="H28" i="19"/>
  <c r="F28" i="19"/>
  <c r="F25" i="18"/>
  <c r="H25" i="18"/>
  <c r="J25" i="18"/>
  <c r="L25" i="18"/>
  <c r="N25" i="18"/>
  <c r="F25" i="1"/>
  <c r="H25" i="1"/>
  <c r="J25" i="1"/>
  <c r="L25" i="1"/>
  <c r="N25" i="1"/>
  <c r="F13" i="1" l="1"/>
  <c r="N26" i="19" l="1"/>
  <c r="L26" i="19"/>
  <c r="J26" i="19"/>
  <c r="H26" i="19"/>
  <c r="F26" i="19"/>
  <c r="N25" i="19"/>
  <c r="L25" i="19"/>
  <c r="J25" i="19"/>
  <c r="H25" i="19"/>
  <c r="F25" i="19"/>
  <c r="N27" i="19"/>
  <c r="L27" i="19"/>
  <c r="J27" i="19"/>
  <c r="H27" i="19"/>
  <c r="F27" i="19"/>
  <c r="C55" i="19"/>
  <c r="D55" i="19" s="1"/>
  <c r="C54" i="19"/>
  <c r="D54" i="19" s="1"/>
  <c r="C53" i="19"/>
  <c r="D53" i="19" s="1"/>
  <c r="C52" i="19"/>
  <c r="D52" i="19" s="1"/>
  <c r="I48" i="19"/>
  <c r="M46" i="19"/>
  <c r="M47" i="19" s="1"/>
  <c r="K46" i="19"/>
  <c r="K47" i="19" s="1"/>
  <c r="I46" i="19"/>
  <c r="I47" i="19" s="1"/>
  <c r="G46" i="19"/>
  <c r="M45" i="19"/>
  <c r="K45" i="19"/>
  <c r="I45" i="19"/>
  <c r="M44" i="19"/>
  <c r="K44" i="19"/>
  <c r="I44" i="19"/>
  <c r="M43" i="19"/>
  <c r="M48" i="19" s="1"/>
  <c r="K43" i="19"/>
  <c r="K48" i="19" s="1"/>
  <c r="I43" i="19"/>
  <c r="G43" i="19"/>
  <c r="G48" i="19" s="1"/>
  <c r="E43" i="19"/>
  <c r="E48" i="19" s="1"/>
  <c r="M40" i="19"/>
  <c r="K40" i="19"/>
  <c r="I40" i="19"/>
  <c r="G40" i="19"/>
  <c r="E40" i="19"/>
  <c r="M35" i="19"/>
  <c r="K35" i="19"/>
  <c r="I35" i="19"/>
  <c r="G35" i="19"/>
  <c r="E35" i="19"/>
  <c r="N29" i="19"/>
  <c r="L29" i="19"/>
  <c r="J29" i="19"/>
  <c r="H29" i="19"/>
  <c r="F29" i="19"/>
  <c r="N24" i="19"/>
  <c r="L24" i="19"/>
  <c r="J24" i="19"/>
  <c r="H24" i="19"/>
  <c r="F24" i="19"/>
  <c r="N23" i="19"/>
  <c r="L23" i="19"/>
  <c r="J23" i="19"/>
  <c r="H23" i="19"/>
  <c r="F23" i="19"/>
  <c r="N22" i="19"/>
  <c r="L22" i="19"/>
  <c r="J22" i="19"/>
  <c r="H22" i="19"/>
  <c r="F22" i="19"/>
  <c r="N21" i="19"/>
  <c r="L21" i="19"/>
  <c r="J21" i="19"/>
  <c r="H21" i="19"/>
  <c r="F21" i="19"/>
  <c r="N20" i="19"/>
  <c r="L20" i="19"/>
  <c r="J20" i="19"/>
  <c r="H20" i="19"/>
  <c r="F20" i="19"/>
  <c r="N19" i="19"/>
  <c r="L19" i="19"/>
  <c r="J19" i="19"/>
  <c r="H19" i="19"/>
  <c r="F19" i="19"/>
  <c r="N18" i="19"/>
  <c r="L18" i="19"/>
  <c r="J18" i="19"/>
  <c r="H18" i="19"/>
  <c r="F18" i="19"/>
  <c r="N17" i="19"/>
  <c r="L17" i="19"/>
  <c r="J17" i="19"/>
  <c r="H17" i="19"/>
  <c r="F17" i="19"/>
  <c r="N16" i="19"/>
  <c r="L16" i="19"/>
  <c r="J16" i="19"/>
  <c r="H16" i="19"/>
  <c r="F16" i="19"/>
  <c r="N15" i="19"/>
  <c r="L15" i="19"/>
  <c r="J15" i="19"/>
  <c r="H15" i="19"/>
  <c r="F15" i="19"/>
  <c r="N14" i="19"/>
  <c r="L14" i="19"/>
  <c r="J14" i="19"/>
  <c r="H14" i="19"/>
  <c r="F14" i="19"/>
  <c r="N13" i="19"/>
  <c r="L13" i="19"/>
  <c r="J13" i="19"/>
  <c r="H13" i="19"/>
  <c r="F13" i="19"/>
  <c r="N12" i="19"/>
  <c r="L12" i="19"/>
  <c r="J12" i="19"/>
  <c r="H12" i="19"/>
  <c r="F12" i="19"/>
  <c r="C52" i="18"/>
  <c r="D52" i="18" s="1"/>
  <c r="C51" i="18"/>
  <c r="D51" i="18" s="1"/>
  <c r="C50" i="18"/>
  <c r="D50" i="18" s="1"/>
  <c r="C49" i="18"/>
  <c r="D49" i="18" s="1"/>
  <c r="M45" i="18"/>
  <c r="I45" i="18"/>
  <c r="E45" i="18"/>
  <c r="M43" i="18"/>
  <c r="M44" i="18" s="1"/>
  <c r="K43" i="18"/>
  <c r="K44" i="18" s="1"/>
  <c r="I43" i="18"/>
  <c r="I44" i="18" s="1"/>
  <c r="M42" i="18"/>
  <c r="K42" i="18"/>
  <c r="I42" i="18"/>
  <c r="M41" i="18"/>
  <c r="K41" i="18"/>
  <c r="I41" i="18"/>
  <c r="M40" i="18"/>
  <c r="K40" i="18"/>
  <c r="K45" i="18" s="1"/>
  <c r="I40" i="18"/>
  <c r="G40" i="18"/>
  <c r="G45" i="18" s="1"/>
  <c r="E40" i="18"/>
  <c r="M37" i="18"/>
  <c r="K37" i="18"/>
  <c r="I37" i="18"/>
  <c r="G37" i="18"/>
  <c r="E37" i="18"/>
  <c r="M32" i="18"/>
  <c r="K32" i="18"/>
  <c r="I32" i="18"/>
  <c r="G32" i="18"/>
  <c r="E32" i="18"/>
  <c r="N26" i="18"/>
  <c r="L26" i="18"/>
  <c r="J26" i="18"/>
  <c r="H26" i="18"/>
  <c r="F26" i="18"/>
  <c r="N24" i="18"/>
  <c r="L24" i="18"/>
  <c r="J24" i="18"/>
  <c r="H24" i="18"/>
  <c r="F24" i="18"/>
  <c r="N23" i="18"/>
  <c r="L23" i="18"/>
  <c r="J23" i="18"/>
  <c r="H23" i="18"/>
  <c r="F23" i="18"/>
  <c r="N22" i="18"/>
  <c r="L22" i="18"/>
  <c r="J22" i="18"/>
  <c r="H22" i="18"/>
  <c r="F22" i="18"/>
  <c r="N21" i="18"/>
  <c r="L21" i="18"/>
  <c r="J21" i="18"/>
  <c r="H21" i="18"/>
  <c r="F21" i="18"/>
  <c r="N20" i="18"/>
  <c r="L20" i="18"/>
  <c r="J20" i="18"/>
  <c r="H20" i="18"/>
  <c r="F20" i="18"/>
  <c r="N19" i="18"/>
  <c r="L19" i="18"/>
  <c r="J19" i="18"/>
  <c r="H19" i="18"/>
  <c r="F19" i="18"/>
  <c r="N18" i="18"/>
  <c r="L18" i="18"/>
  <c r="J18" i="18"/>
  <c r="H18" i="18"/>
  <c r="F18" i="18"/>
  <c r="N17" i="18"/>
  <c r="L17" i="18"/>
  <c r="J17" i="18"/>
  <c r="H17" i="18"/>
  <c r="F17" i="18"/>
  <c r="N16" i="18"/>
  <c r="L16" i="18"/>
  <c r="J16" i="18"/>
  <c r="H16" i="18"/>
  <c r="F16" i="18"/>
  <c r="N15" i="18"/>
  <c r="L15" i="18"/>
  <c r="J15" i="18"/>
  <c r="H15" i="18"/>
  <c r="F15" i="18"/>
  <c r="N14" i="18"/>
  <c r="L14" i="18"/>
  <c r="J14" i="18"/>
  <c r="H14" i="18"/>
  <c r="F14" i="18"/>
  <c r="N13" i="18"/>
  <c r="L13" i="18"/>
  <c r="J13" i="18"/>
  <c r="H13" i="18"/>
  <c r="F13" i="18"/>
  <c r="N12" i="18"/>
  <c r="L12" i="18"/>
  <c r="J12" i="18"/>
  <c r="H12" i="18"/>
  <c r="F12" i="18"/>
  <c r="N26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L26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J12" i="1"/>
  <c r="J26" i="1"/>
  <c r="J24" i="1"/>
  <c r="J23" i="1"/>
  <c r="J22" i="1"/>
  <c r="J21" i="1"/>
  <c r="J20" i="1"/>
  <c r="J19" i="1"/>
  <c r="J18" i="1"/>
  <c r="J17" i="1"/>
  <c r="J16" i="1"/>
  <c r="J15" i="1"/>
  <c r="J14" i="1"/>
  <c r="J13" i="1"/>
  <c r="H13" i="1"/>
  <c r="H14" i="1"/>
  <c r="H15" i="1"/>
  <c r="H16" i="1"/>
  <c r="H17" i="1"/>
  <c r="H18" i="1"/>
  <c r="H19" i="1"/>
  <c r="H20" i="1"/>
  <c r="H21" i="1"/>
  <c r="H22" i="1"/>
  <c r="H23" i="1"/>
  <c r="H24" i="1"/>
  <c r="H26" i="1"/>
  <c r="H12" i="1"/>
  <c r="F14" i="1"/>
  <c r="F15" i="1"/>
  <c r="F16" i="1"/>
  <c r="F17" i="1"/>
  <c r="F18" i="1"/>
  <c r="F19" i="1"/>
  <c r="F20" i="1"/>
  <c r="F21" i="1"/>
  <c r="F22" i="1"/>
  <c r="F23" i="1"/>
  <c r="F24" i="1"/>
  <c r="F26" i="1"/>
  <c r="F12" i="1"/>
  <c r="I27" i="1" l="1"/>
  <c r="I28" i="1" s="1"/>
  <c r="M27" i="1"/>
  <c r="M28" i="1" s="1"/>
  <c r="K27" i="1"/>
  <c r="K28" i="1" s="1"/>
  <c r="G43" i="18"/>
  <c r="G41" i="18"/>
  <c r="E41" i="18"/>
  <c r="E43" i="18"/>
  <c r="G42" i="18"/>
  <c r="E42" i="18"/>
  <c r="E44" i="19"/>
  <c r="G44" i="19"/>
  <c r="E45" i="19"/>
  <c r="E46" i="19"/>
  <c r="G45" i="19"/>
  <c r="I30" i="19"/>
  <c r="G30" i="19"/>
  <c r="G31" i="19" s="1"/>
  <c r="E30" i="19"/>
  <c r="E31" i="19" s="1"/>
  <c r="M30" i="19"/>
  <c r="M31" i="19" s="1"/>
  <c r="K30" i="19"/>
  <c r="E27" i="1"/>
  <c r="E28" i="1" s="1"/>
  <c r="E27" i="18"/>
  <c r="M27" i="18"/>
  <c r="G27" i="18"/>
  <c r="G28" i="18" s="1"/>
  <c r="I27" i="18"/>
  <c r="K27" i="18"/>
  <c r="G27" i="1"/>
  <c r="G28" i="1" s="1"/>
  <c r="C51" i="1"/>
  <c r="D51" i="1" s="1"/>
  <c r="C52" i="1"/>
  <c r="D52" i="1" s="1"/>
  <c r="C50" i="1"/>
  <c r="D50" i="1" s="1"/>
  <c r="C49" i="1"/>
  <c r="D49" i="1" s="1"/>
  <c r="I40" i="1"/>
  <c r="I45" i="1" s="1"/>
  <c r="G40" i="1"/>
  <c r="G45" i="1" s="1"/>
  <c r="G37" i="1"/>
  <c r="I32" i="1"/>
  <c r="M40" i="1"/>
  <c r="M45" i="1" s="1"/>
  <c r="M37" i="1"/>
  <c r="M32" i="1"/>
  <c r="K40" i="1"/>
  <c r="K45" i="1" s="1"/>
  <c r="K37" i="1"/>
  <c r="K32" i="1"/>
  <c r="I37" i="1"/>
  <c r="G32" i="1"/>
  <c r="E40" i="1"/>
  <c r="E45" i="1" s="1"/>
  <c r="E37" i="1"/>
  <c r="E32" i="1"/>
  <c r="I29" i="18" l="1"/>
  <c r="I28" i="18"/>
  <c r="M29" i="18"/>
  <c r="M28" i="18"/>
  <c r="K32" i="19"/>
  <c r="K31" i="19"/>
  <c r="I32" i="19"/>
  <c r="I31" i="19"/>
  <c r="G44" i="18"/>
  <c r="E44" i="18"/>
  <c r="K29" i="18"/>
  <c r="K28" i="18"/>
  <c r="E29" i="18"/>
  <c r="E28" i="18"/>
  <c r="G47" i="19"/>
  <c r="E47" i="19"/>
  <c r="G32" i="19"/>
  <c r="E32" i="19"/>
  <c r="M32" i="19"/>
  <c r="C51" i="19"/>
  <c r="D51" i="19" s="1"/>
  <c r="G29" i="18"/>
  <c r="C48" i="18"/>
  <c r="D48" i="18" s="1"/>
  <c r="I29" i="1"/>
  <c r="B56" i="18" l="1"/>
  <c r="C56" i="18" s="1"/>
  <c r="B59" i="19"/>
  <c r="B62" i="19" s="1"/>
  <c r="C62" i="19" s="1"/>
  <c r="M29" i="1"/>
  <c r="K29" i="1"/>
  <c r="G29" i="1"/>
  <c r="B59" i="18" l="1"/>
  <c r="C59" i="18" s="1"/>
  <c r="C59" i="19"/>
  <c r="B65" i="19"/>
  <c r="C48" i="1"/>
  <c r="E29" i="1"/>
  <c r="D48" i="1" l="1"/>
  <c r="M43" i="1"/>
  <c r="I42" i="1"/>
  <c r="K43" i="1"/>
  <c r="M41" i="1"/>
  <c r="K42" i="1"/>
  <c r="I43" i="1"/>
  <c r="I41" i="1"/>
  <c r="K41" i="1"/>
  <c r="M42" i="1"/>
  <c r="B62" i="18"/>
  <c r="C64" i="18" s="1"/>
  <c r="C67" i="19"/>
  <c r="G41" i="1"/>
  <c r="E42" i="1"/>
  <c r="E43" i="1"/>
  <c r="G42" i="1"/>
  <c r="E41" i="1"/>
  <c r="G43" i="1"/>
  <c r="K44" i="1" l="1"/>
  <c r="I44" i="1"/>
  <c r="M44" i="1"/>
  <c r="E44" i="1"/>
  <c r="G44" i="1"/>
  <c r="B56" i="1" l="1"/>
  <c r="C56" i="1" s="1"/>
  <c r="B59" i="1" l="1"/>
  <c r="C59" i="1" s="1"/>
  <c r="B62" i="1" l="1"/>
  <c r="C64" i="1" s="1"/>
</calcChain>
</file>

<file path=xl/sharedStrings.xml><?xml version="1.0" encoding="utf-8"?>
<sst xmlns="http://schemas.openxmlformats.org/spreadsheetml/2006/main" count="201" uniqueCount="73">
  <si>
    <t>A</t>
  </si>
  <si>
    <t>X</t>
  </si>
  <si>
    <r>
      <t>X</t>
    </r>
    <r>
      <rPr>
        <vertAlign val="subscript"/>
        <sz val="11"/>
        <rFont val="Arial"/>
        <family val="2"/>
      </rPr>
      <t>G</t>
    </r>
  </si>
  <si>
    <t>X '</t>
  </si>
  <si>
    <t xml:space="preserve">Exploration and Production                                                                                  </t>
  </si>
  <si>
    <t>Area</t>
  </si>
  <si>
    <t>Proposal of Commited Exploratory Program</t>
  </si>
  <si>
    <t>OFFER 1</t>
  </si>
  <si>
    <t>OFFER 2</t>
  </si>
  <si>
    <t>OFFER 3</t>
  </si>
  <si>
    <t>OFFER 4</t>
  </si>
  <si>
    <t>OFFER 5</t>
  </si>
  <si>
    <t>OFFER</t>
  </si>
  <si>
    <t>WU</t>
  </si>
  <si>
    <t>PROPOSAL</t>
  </si>
  <si>
    <t>VALUATION (WU/unit)</t>
  </si>
  <si>
    <t>TOTAL OF WORKING UNITS OF THE PROPOSAL</t>
  </si>
  <si>
    <t>Total Value of the Commited Exploratory Program (USD) (Value Assigned to each WU = USD 5000)</t>
  </si>
  <si>
    <t>Economic Proposal</t>
  </si>
  <si>
    <t>% of ANCAP's Association</t>
  </si>
  <si>
    <t>RESULTS</t>
  </si>
  <si>
    <t>Score 1</t>
  </si>
  <si>
    <t>Score 2</t>
  </si>
  <si>
    <t>Score 3</t>
  </si>
  <si>
    <t>TOTAL SCORE</t>
  </si>
  <si>
    <t>Maximum Values of the Offers</t>
  </si>
  <si>
    <t>WU max</t>
  </si>
  <si>
    <t>X max</t>
  </si>
  <si>
    <t>X ' max</t>
  </si>
  <si>
    <t>XG max</t>
  </si>
  <si>
    <t>A max</t>
  </si>
  <si>
    <t>Highest Total Score</t>
  </si>
  <si>
    <t>Second Highest Total Score</t>
  </si>
  <si>
    <t>Diff. btwn Highest and Second Scores (%)</t>
  </si>
  <si>
    <t>WINNER :</t>
  </si>
  <si>
    <t>Spreadsheet for valuation of offers for Open Uruguay</t>
  </si>
  <si>
    <t>Type</t>
  </si>
  <si>
    <t>Deep Offshore</t>
  </si>
  <si>
    <t>Shallow Offshore</t>
  </si>
  <si>
    <t>Onshore</t>
  </si>
  <si>
    <t>Minimum Working Units required for the Exploratory Program</t>
  </si>
  <si>
    <t>Exploratory Works for onshore areas</t>
  </si>
  <si>
    <t>Drilling of Exploratory wells (WU/well)</t>
  </si>
  <si>
    <t>Evaluation of Petroleum Geology (WU/area)</t>
  </si>
  <si>
    <t>Evaluation of Prospective Resources (WU/area)</t>
  </si>
  <si>
    <t>Drilling of Stratigraphic wells (WU/well)</t>
  </si>
  <si>
    <t>Acquisition, Processing and Interpretation of 3D Seismic (WU/km2)</t>
  </si>
  <si>
    <t>Acquisition, Processing and Interpretation of 2D Seismic (WU/km)</t>
  </si>
  <si>
    <t>Acquisition, Processing and Interpretation of airborne Magnetometry (WU/Km)</t>
  </si>
  <si>
    <t>Reprocessing and Interpretation of 3D Seismic (WU/km2)</t>
  </si>
  <si>
    <t>Surface Geochemistry (WU/sample)</t>
  </si>
  <si>
    <t>Reprocessing and Interpretation of 2D Seismic (WU/km)</t>
  </si>
  <si>
    <t>Reprocessing and Interpretation of MT/AMT (WU/station)</t>
  </si>
  <si>
    <t>Reprocessing and Interpretation of Magnetometry (WU/station)</t>
  </si>
  <si>
    <t>Licensing data (1WU/5000US$)</t>
  </si>
  <si>
    <t>Acquisition, Processing and Interpretation of MT/AMT (WU/station)</t>
  </si>
  <si>
    <t>Exploratory Works for shallow offshore areas</t>
  </si>
  <si>
    <t>Drilling of an exploratory well at &gt; 100 m WD  (WU/well)</t>
  </si>
  <si>
    <t>Drilling of an exploratory well at &lt; 100 m WD  (WU/well)</t>
  </si>
  <si>
    <t>Gravimetric and Magnetometric Inversion and 3D Modelling (WU/area)</t>
  </si>
  <si>
    <t>Gravimetric and Magnetometric 3D Inversion and  Modelling (WU/area)</t>
  </si>
  <si>
    <t xml:space="preserve">Gravimetric and Magnetometric 3D Inversion and Modelling (WU/area)
</t>
  </si>
  <si>
    <t>Geochemistry of seabed samples (WU/sample)</t>
  </si>
  <si>
    <t>Acquisition, Processing and Interpretation of multibeam Bathimetry (WU/Km)</t>
  </si>
  <si>
    <t>Exploratory Works for deep offshore areas</t>
  </si>
  <si>
    <t>Drilling of an exploratory well at &gt; 2,500 m WD  (WU/well)</t>
  </si>
  <si>
    <t>Drilling of an exploratory well at &lt; 2,500 m WD  (WU/well)</t>
  </si>
  <si>
    <t>Acquisition, Processing and Interpretation of Electromagnetism (WU/receptor)</t>
  </si>
  <si>
    <t>Reprocessing and Interpretation of Electromagnetism (WU/receptor)</t>
  </si>
  <si>
    <t>Acquisition, Processing and Interpretation of airborne Gradiometric Gravity (WU/Km)</t>
  </si>
  <si>
    <t>Acquisition, Processing and Interpretation of land Gravimetry (WU/station)</t>
  </si>
  <si>
    <t>Version: 2</t>
  </si>
  <si>
    <t>Date: 28/11/2018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</si>
</sst>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[$USD]"/>
    <numFmt numFmtId="165" formatCode="0.0"/>
  </numFmts>
  <fonts count="17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  <font>
      <sz val="18"/>
      <name val="Arial"/>
      <family val="2"/>
    </font>
    <font>
      <b/>
      <sz val="14"/>
      <color indexed="18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vertAlign val="subscript"/>
      <sz val="11"/>
      <name val="Arial"/>
      <family val="2"/>
    </font>
    <font>
      <i/>
      <sz val="11"/>
      <name val="Arial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Protection="1"/>
    <xf numFmtId="0" fontId="0" fillId="5" borderId="0" xfId="0" applyFill="1" applyProtection="1"/>
    <xf numFmtId="0" fontId="15" fillId="6" borderId="2" xfId="0" applyFont="1" applyFill="1" applyBorder="1" applyAlignment="1" applyProtection="1">
      <alignment horizontal="center" vertical="center" wrapText="1"/>
    </xf>
    <xf numFmtId="0" fontId="15" fillId="6" borderId="3" xfId="0" applyFont="1" applyFill="1" applyBorder="1" applyAlignment="1" applyProtection="1">
      <alignment horizontal="center" vertical="center" wrapText="1"/>
    </xf>
    <xf numFmtId="0" fontId="5" fillId="3" borderId="0" xfId="0" applyFont="1" applyFill="1" applyProtection="1"/>
    <xf numFmtId="0" fontId="5" fillId="5" borderId="0" xfId="0" applyFont="1" applyFill="1" applyProtection="1"/>
    <xf numFmtId="0" fontId="2" fillId="3" borderId="7" xfId="0" applyFont="1" applyFill="1" applyBorder="1" applyAlignment="1" applyProtection="1">
      <alignment vertical="top"/>
    </xf>
    <xf numFmtId="0" fontId="2" fillId="3" borderId="7" xfId="0" applyFont="1" applyFill="1" applyBorder="1" applyAlignment="1" applyProtection="1">
      <alignment vertical="top" wrapText="1"/>
    </xf>
    <xf numFmtId="0" fontId="15" fillId="6" borderId="10" xfId="0" applyFont="1" applyFill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15" fillId="6" borderId="9" xfId="0" applyFont="1" applyFill="1" applyBorder="1" applyAlignment="1" applyProtection="1">
      <alignment horizontal="center" wrapText="1"/>
    </xf>
    <xf numFmtId="0" fontId="15" fillId="6" borderId="1" xfId="0" applyFont="1" applyFill="1" applyBorder="1" applyAlignment="1" applyProtection="1">
      <alignment horizontal="center" wrapText="1"/>
    </xf>
    <xf numFmtId="2" fontId="3" fillId="0" borderId="9" xfId="0" applyNumberFormat="1" applyFont="1" applyBorder="1" applyAlignment="1" applyProtection="1">
      <alignment horizontal="center" vertical="center" wrapText="1"/>
    </xf>
    <xf numFmtId="0" fontId="9" fillId="4" borderId="11" xfId="0" applyFont="1" applyFill="1" applyBorder="1" applyAlignment="1" applyProtection="1">
      <alignment horizontal="center" vertical="center"/>
    </xf>
    <xf numFmtId="0" fontId="6" fillId="3" borderId="0" xfId="0" applyFont="1" applyFill="1" applyProtection="1"/>
    <xf numFmtId="0" fontId="7" fillId="3" borderId="0" xfId="0" applyFont="1" applyFill="1" applyProtection="1"/>
    <xf numFmtId="0" fontId="5" fillId="3" borderId="0" xfId="0" applyFont="1" applyFill="1" applyAlignment="1" applyProtection="1">
      <alignment horizontal="center" vertical="center" wrapText="1"/>
    </xf>
    <xf numFmtId="164" fontId="5" fillId="3" borderId="12" xfId="0" applyNumberFormat="1" applyFont="1" applyFill="1" applyBorder="1" applyAlignment="1" applyProtection="1">
      <alignment horizontal="center" vertical="center"/>
    </xf>
    <xf numFmtId="164" fontId="5" fillId="3" borderId="13" xfId="0" applyNumberFormat="1" applyFont="1" applyFill="1" applyBorder="1" applyAlignment="1" applyProtection="1">
      <alignment horizontal="center" vertical="center"/>
    </xf>
    <xf numFmtId="164" fontId="5" fillId="3" borderId="0" xfId="0" applyNumberFormat="1" applyFont="1" applyFill="1" applyBorder="1" applyAlignment="1" applyProtection="1">
      <alignment horizontal="center" vertical="center"/>
    </xf>
    <xf numFmtId="0" fontId="15" fillId="6" borderId="4" xfId="0" applyFont="1" applyFill="1" applyBorder="1" applyAlignment="1" applyProtection="1">
      <alignment horizontal="center" vertical="center"/>
    </xf>
    <xf numFmtId="0" fontId="3" fillId="3" borderId="14" xfId="0" applyFont="1" applyFill="1" applyBorder="1" applyAlignment="1" applyProtection="1">
      <alignment horizontal="center" vertical="center"/>
    </xf>
    <xf numFmtId="0" fontId="3" fillId="3" borderId="15" xfId="0" applyFont="1" applyFill="1" applyBorder="1" applyAlignment="1" applyProtection="1">
      <alignment horizontal="center" vertical="center"/>
    </xf>
    <xf numFmtId="0" fontId="3" fillId="3" borderId="0" xfId="0" applyFont="1" applyFill="1" applyBorder="1" applyProtection="1"/>
    <xf numFmtId="0" fontId="0" fillId="3" borderId="0" xfId="0" applyFill="1" applyBorder="1" applyProtection="1"/>
    <xf numFmtId="0" fontId="3" fillId="3" borderId="0" xfId="0" applyFont="1" applyFill="1" applyProtection="1"/>
    <xf numFmtId="0" fontId="3" fillId="3" borderId="5" xfId="0" applyFont="1" applyFill="1" applyBorder="1" applyAlignment="1" applyProtection="1">
      <alignment horizontal="center" vertical="center"/>
    </xf>
    <xf numFmtId="0" fontId="10" fillId="4" borderId="16" xfId="0" applyFont="1" applyFill="1" applyBorder="1" applyAlignment="1" applyProtection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1" fontId="3" fillId="3" borderId="8" xfId="0" applyNumberFormat="1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 wrapText="1"/>
    </xf>
    <xf numFmtId="2" fontId="3" fillId="3" borderId="8" xfId="0" applyNumberFormat="1" applyFont="1" applyFill="1" applyBorder="1" applyAlignment="1" applyProtection="1">
      <alignment horizontal="center" vertical="center" wrapText="1"/>
    </xf>
    <xf numFmtId="0" fontId="16" fillId="6" borderId="8" xfId="0" applyFont="1" applyFill="1" applyBorder="1" applyAlignment="1" applyProtection="1">
      <alignment horizontal="center" vertical="center"/>
    </xf>
    <xf numFmtId="2" fontId="0" fillId="3" borderId="8" xfId="0" applyNumberFormat="1" applyFill="1" applyBorder="1" applyAlignment="1" applyProtection="1">
      <alignment horizontal="center" vertical="center"/>
    </xf>
    <xf numFmtId="0" fontId="0" fillId="3" borderId="8" xfId="0" applyFill="1" applyBorder="1" applyAlignment="1" applyProtection="1">
      <alignment horizontal="center" vertical="center"/>
    </xf>
    <xf numFmtId="9" fontId="0" fillId="3" borderId="8" xfId="1" applyNumberFormat="1" applyFont="1" applyFill="1" applyBorder="1" applyAlignment="1" applyProtection="1">
      <alignment horizontal="center" vertical="center"/>
    </xf>
    <xf numFmtId="0" fontId="12" fillId="3" borderId="0" xfId="0" applyFont="1" applyFill="1" applyAlignment="1" applyProtection="1">
      <alignment horizontal="right"/>
    </xf>
    <xf numFmtId="0" fontId="12" fillId="3" borderId="0" xfId="0" applyFont="1" applyFill="1" applyProtection="1"/>
    <xf numFmtId="0" fontId="3" fillId="3" borderId="0" xfId="0" applyFont="1" applyFill="1" applyBorder="1" applyAlignment="1" applyProtection="1">
      <alignment horizontal="justify" vertical="top" wrapText="1"/>
    </xf>
    <xf numFmtId="0" fontId="0" fillId="0" borderId="0" xfId="0" applyProtection="1"/>
    <xf numFmtId="0" fontId="12" fillId="3" borderId="0" xfId="0" applyFont="1" applyFill="1" applyAlignment="1" applyProtection="1">
      <alignment horizontal="left" vertical="center"/>
    </xf>
    <xf numFmtId="0" fontId="9" fillId="4" borderId="11" xfId="0" applyFont="1" applyFill="1" applyBorder="1" applyAlignment="1" applyProtection="1">
      <alignment horizontal="center" vertical="center"/>
    </xf>
    <xf numFmtId="0" fontId="10" fillId="4" borderId="16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left" vertical="center"/>
    </xf>
    <xf numFmtId="14" fontId="1" fillId="3" borderId="0" xfId="0" applyNumberFormat="1" applyFont="1" applyFill="1" applyAlignment="1" applyProtection="1">
      <alignment horizontal="left"/>
    </xf>
    <xf numFmtId="0" fontId="8" fillId="0" borderId="27" xfId="0" applyFont="1" applyBorder="1" applyAlignment="1" applyProtection="1">
      <alignment horizontal="center" vertical="center" wrapText="1"/>
    </xf>
    <xf numFmtId="0" fontId="8" fillId="0" borderId="28" xfId="0" applyFont="1" applyBorder="1" applyAlignment="1" applyProtection="1">
      <alignment horizontal="center" vertical="center" wrapText="1"/>
    </xf>
    <xf numFmtId="165" fontId="3" fillId="0" borderId="9" xfId="0" applyNumberFormat="1" applyFont="1" applyBorder="1" applyAlignment="1" applyProtection="1">
      <alignment horizontal="center" vertical="center" wrapText="1"/>
    </xf>
    <xf numFmtId="1" fontId="3" fillId="0" borderId="9" xfId="0" applyNumberFormat="1" applyFont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5" fillId="6" borderId="9" xfId="0" applyFont="1" applyFill="1" applyBorder="1" applyAlignment="1" applyProtection="1">
      <alignment horizontal="center" vertical="center"/>
    </xf>
    <xf numFmtId="0" fontId="15" fillId="6" borderId="26" xfId="0" applyFont="1" applyFill="1" applyBorder="1" applyAlignment="1" applyProtection="1">
      <alignment horizontal="center" vertical="center"/>
    </xf>
    <xf numFmtId="0" fontId="10" fillId="4" borderId="16" xfId="0" applyFont="1" applyFill="1" applyBorder="1" applyAlignment="1" applyProtection="1">
      <alignment horizontal="center" vertical="center"/>
    </xf>
    <xf numFmtId="0" fontId="10" fillId="4" borderId="3" xfId="0" applyFont="1" applyFill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left" vertical="center" wrapText="1"/>
    </xf>
    <xf numFmtId="0" fontId="3" fillId="0" borderId="26" xfId="0" applyFont="1" applyBorder="1" applyAlignment="1" applyProtection="1">
      <alignment horizontal="left" vertical="center" wrapText="1"/>
    </xf>
    <xf numFmtId="2" fontId="9" fillId="4" borderId="16" xfId="0" applyNumberFormat="1" applyFont="1" applyFill="1" applyBorder="1" applyAlignment="1" applyProtection="1">
      <alignment horizontal="center" vertical="center"/>
    </xf>
    <xf numFmtId="2" fontId="9" fillId="4" borderId="3" xfId="0" applyNumberFormat="1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14" fillId="3" borderId="0" xfId="0" applyFont="1" applyFill="1" applyAlignment="1" applyProtection="1">
      <alignment horizontal="center" vertical="center" wrapText="1"/>
    </xf>
    <xf numFmtId="164" fontId="5" fillId="3" borderId="6" xfId="0" applyNumberFormat="1" applyFont="1" applyFill="1" applyBorder="1" applyAlignment="1" applyProtection="1">
      <alignment horizontal="center" vertical="center"/>
    </xf>
    <xf numFmtId="164" fontId="5" fillId="3" borderId="25" xfId="0" applyNumberFormat="1" applyFont="1" applyFill="1" applyBorder="1" applyAlignment="1" applyProtection="1">
      <alignment horizontal="center" vertical="center"/>
    </xf>
    <xf numFmtId="0" fontId="11" fillId="3" borderId="20" xfId="0" applyFont="1" applyFill="1" applyBorder="1" applyAlignment="1" applyProtection="1">
      <alignment horizontal="center"/>
    </xf>
    <xf numFmtId="2" fontId="3" fillId="3" borderId="14" xfId="0" applyNumberFormat="1" applyFont="1" applyFill="1" applyBorder="1" applyAlignment="1" applyProtection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3" fontId="9" fillId="4" borderId="16" xfId="0" applyNumberFormat="1" applyFont="1" applyFill="1" applyBorder="1" applyAlignment="1" applyProtection="1">
      <alignment horizontal="center" vertical="center"/>
    </xf>
    <xf numFmtId="3" fontId="9" fillId="4" borderId="3" xfId="0" applyNumberFormat="1" applyFont="1" applyFill="1" applyBorder="1" applyAlignment="1" applyProtection="1">
      <alignment horizontal="center" vertical="center"/>
    </xf>
    <xf numFmtId="0" fontId="7" fillId="3" borderId="23" xfId="0" applyFont="1" applyFill="1" applyBorder="1" applyAlignment="1" applyProtection="1">
      <alignment horizontal="center" vertical="center" wrapText="1"/>
    </xf>
    <xf numFmtId="0" fontId="7" fillId="3" borderId="24" xfId="0" applyFont="1" applyFill="1" applyBorder="1" applyAlignment="1" applyProtection="1">
      <alignment horizontal="center" vertical="center" wrapText="1"/>
    </xf>
    <xf numFmtId="0" fontId="9" fillId="4" borderId="16" xfId="0" applyFont="1" applyFill="1" applyBorder="1" applyAlignment="1" applyProtection="1">
      <alignment horizontal="center" vertical="center"/>
    </xf>
    <xf numFmtId="0" fontId="9" fillId="4" borderId="11" xfId="0" applyFont="1" applyFill="1" applyBorder="1" applyAlignment="1" applyProtection="1">
      <alignment horizontal="center" vertical="center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15" fillId="6" borderId="8" xfId="0" applyFont="1" applyFill="1" applyBorder="1" applyAlignment="1" applyProtection="1">
      <alignment horizontal="center" wrapText="1"/>
    </xf>
    <xf numFmtId="1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left" vertical="center" wrapText="1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Porcentaje" xfId="1" builtinId="5"/>
  </cellStyles>
  <dxfs count="27">
    <dxf>
      <font>
        <condense val="0"/>
        <extend val="0"/>
        <color indexed="17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condense val="0"/>
        <extend val="0"/>
        <color indexed="17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condense val="0"/>
        <extend val="0"/>
        <color indexed="17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131884</xdr:colOff>
      <xdr:row>2</xdr:row>
      <xdr:rowOff>128435</xdr:rowOff>
    </xdr:from>
    <xdr:to>
      <xdr:col>3</xdr:col>
      <xdr:colOff>1979571</xdr:colOff>
      <xdr:row>5</xdr:row>
      <xdr:rowOff>79733</xdr:rowOff>
    </xdr:to>
    <xdr:pic>
      <xdr:nvPicPr>
        <xdr:cNvPr id="2" name="1 Imagen" descr="C:\Users\nblanquez\AppData\Local\Microsoft\Windows\Temporary Internet Files\Content.Outlook\ZLAJFLTP\Logotipo ANCAP horizontal (2)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1434" y="376085"/>
          <a:ext cx="1847687" cy="4370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11206</xdr:colOff>
      <xdr:row>1</xdr:row>
      <xdr:rowOff>0</xdr:rowOff>
    </xdr:from>
    <xdr:to>
      <xdr:col>1</xdr:col>
      <xdr:colOff>1563587</xdr:colOff>
      <xdr:row>5</xdr:row>
      <xdr:rowOff>439138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1231" y="85725"/>
          <a:ext cx="1552381" cy="1086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131884</xdr:colOff>
      <xdr:row>2</xdr:row>
      <xdr:rowOff>128435</xdr:rowOff>
    </xdr:from>
    <xdr:to>
      <xdr:col>3</xdr:col>
      <xdr:colOff>1979571</xdr:colOff>
      <xdr:row>5</xdr:row>
      <xdr:rowOff>79733</xdr:rowOff>
    </xdr:to>
    <xdr:pic>
      <xdr:nvPicPr>
        <xdr:cNvPr id="2" name="1 Imagen" descr="C:\Users\nblanquez\AppData\Local\Microsoft\Windows\Temporary Internet Files\Content.Outlook\ZLAJFLTP\Logotipo ANCAP horizontal (2)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1434" y="376085"/>
          <a:ext cx="1847687" cy="4370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11206</xdr:colOff>
      <xdr:row>1</xdr:row>
      <xdr:rowOff>0</xdr:rowOff>
    </xdr:from>
    <xdr:to>
      <xdr:col>1</xdr:col>
      <xdr:colOff>1563587</xdr:colOff>
      <xdr:row>5</xdr:row>
      <xdr:rowOff>439138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1231" y="85725"/>
          <a:ext cx="1552381" cy="10868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131884</xdr:colOff>
      <xdr:row>2</xdr:row>
      <xdr:rowOff>128435</xdr:rowOff>
    </xdr:from>
    <xdr:to>
      <xdr:col>3</xdr:col>
      <xdr:colOff>1979571</xdr:colOff>
      <xdr:row>5</xdr:row>
      <xdr:rowOff>79733</xdr:rowOff>
    </xdr:to>
    <xdr:pic>
      <xdr:nvPicPr>
        <xdr:cNvPr id="4" name="3 Imagen" descr="C:\Users\nblanquez\AppData\Local\Microsoft\Windows\Temporary Internet Files\Content.Outlook\ZLAJFLTP\Logotipo ANCAP horizontal (2)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4796" y="374964"/>
          <a:ext cx="1847687" cy="4219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11206</xdr:colOff>
      <xdr:row>1</xdr:row>
      <xdr:rowOff>0</xdr:rowOff>
    </xdr:from>
    <xdr:to>
      <xdr:col>1</xdr:col>
      <xdr:colOff>1563587</xdr:colOff>
      <xdr:row>5</xdr:row>
      <xdr:rowOff>439138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912" y="89647"/>
          <a:ext cx="1552381" cy="10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1"/>
  <sheetViews>
    <sheetView tabSelected="1" zoomScale="85" zoomScaleNormal="85" workbookViewId="0">
      <pane xSplit="4" topLeftCell="E1" activePane="topRight" state="frozen"/>
      <selection activeCell="G9" sqref="G9"/>
      <selection pane="topRight" activeCell="E17" sqref="E17"/>
    </sheetView>
  </sheetViews>
  <sheetFormatPr baseColWidth="10" defaultRowHeight="12.75" x14ac:dyDescent="0.2"/>
  <cols>
    <col min="1" max="1" width="3" style="2" customWidth="1"/>
    <col min="2" max="2" width="38.140625" style="44" customWidth="1"/>
    <col min="3" max="3" width="76.28515625" style="44" customWidth="1"/>
    <col min="4" max="4" width="31.7109375" style="44" customWidth="1"/>
    <col min="5" max="5" width="14.42578125" style="44" bestFit="1" customWidth="1"/>
    <col min="6" max="6" width="13.7109375" style="44" customWidth="1"/>
    <col min="7" max="7" width="14.42578125" style="44" bestFit="1" customWidth="1"/>
    <col min="8" max="8" width="13.7109375" style="44" customWidth="1"/>
    <col min="9" max="9" width="14.42578125" style="44" bestFit="1" customWidth="1"/>
    <col min="10" max="10" width="13.7109375" style="44" customWidth="1"/>
    <col min="11" max="11" width="14.42578125" style="44" bestFit="1" customWidth="1"/>
    <col min="12" max="12" width="13.7109375" style="44" customWidth="1"/>
    <col min="13" max="13" width="14.42578125" style="44" bestFit="1" customWidth="1"/>
    <col min="14" max="14" width="13.7109375" style="44" customWidth="1"/>
    <col min="15" max="16384" width="11.42578125" style="2"/>
  </cols>
  <sheetData>
    <row r="1" spans="2:14" ht="6.7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x14ac:dyDescent="0.2">
      <c r="B2" s="2"/>
      <c r="D2" s="2"/>
      <c r="E2" s="2"/>
      <c r="F2" s="3"/>
      <c r="G2" s="3"/>
      <c r="H2" s="2"/>
      <c r="I2" s="2"/>
      <c r="J2" s="2"/>
      <c r="K2" s="2"/>
      <c r="L2" s="2"/>
      <c r="M2" s="2"/>
      <c r="N2" s="2"/>
    </row>
    <row r="3" spans="2:14" x14ac:dyDescent="0.2">
      <c r="B3" s="2"/>
      <c r="C3" s="48" t="s">
        <v>35</v>
      </c>
      <c r="D3" s="2"/>
      <c r="E3" s="2"/>
      <c r="F3" s="3"/>
      <c r="G3" s="3"/>
      <c r="H3" s="2"/>
      <c r="I3" s="2"/>
      <c r="J3" s="2"/>
      <c r="K3" s="2"/>
      <c r="L3" s="2"/>
      <c r="M3" s="2"/>
      <c r="N3" s="2"/>
    </row>
    <row r="4" spans="2:14" x14ac:dyDescent="0.2">
      <c r="B4" s="2"/>
      <c r="C4" s="48" t="s">
        <v>71</v>
      </c>
      <c r="D4" s="2"/>
      <c r="E4" s="2"/>
      <c r="F4" s="3"/>
      <c r="G4" s="3"/>
      <c r="H4" s="2"/>
      <c r="I4" s="2"/>
      <c r="J4" s="2"/>
      <c r="K4" s="2"/>
      <c r="L4" s="2"/>
      <c r="M4" s="2"/>
      <c r="N4" s="2"/>
    </row>
    <row r="5" spans="2:14" x14ac:dyDescent="0.2">
      <c r="B5" s="2"/>
      <c r="C5" s="49" t="s">
        <v>72</v>
      </c>
      <c r="D5" s="2"/>
      <c r="E5" s="2"/>
      <c r="F5" s="3"/>
      <c r="G5" s="3"/>
      <c r="H5" s="2"/>
      <c r="I5" s="2"/>
      <c r="J5" s="2"/>
      <c r="K5" s="2"/>
      <c r="L5" s="2"/>
      <c r="M5" s="2"/>
      <c r="N5" s="2"/>
    </row>
    <row r="6" spans="2:14" ht="39" customHeight="1" thickBot="1" x14ac:dyDescent="0.25">
      <c r="B6" s="2"/>
      <c r="C6" s="45" t="s">
        <v>4</v>
      </c>
      <c r="D6" s="2"/>
      <c r="E6" s="2"/>
      <c r="F6" s="3"/>
      <c r="G6" s="3"/>
      <c r="H6" s="2"/>
      <c r="I6" s="2"/>
      <c r="J6" s="2"/>
      <c r="K6" s="2"/>
      <c r="L6" s="2"/>
      <c r="M6" s="2"/>
      <c r="N6" s="2"/>
    </row>
    <row r="7" spans="2:14" s="6" customFormat="1" ht="15.75" thickBot="1" x14ac:dyDescent="0.25">
      <c r="B7" s="4" t="s">
        <v>5</v>
      </c>
      <c r="C7" s="5" t="s">
        <v>40</v>
      </c>
      <c r="D7" s="5" t="s">
        <v>36</v>
      </c>
      <c r="F7" s="7"/>
      <c r="G7" s="7"/>
    </row>
    <row r="8" spans="2:14" s="6" customFormat="1" ht="31.5" customHeight="1" thickBot="1" x14ac:dyDescent="0.25">
      <c r="B8" s="54"/>
      <c r="C8" s="50">
        <v>200</v>
      </c>
      <c r="D8" s="51" t="s">
        <v>39</v>
      </c>
      <c r="F8" s="7"/>
      <c r="G8" s="7"/>
    </row>
    <row r="9" spans="2:14" ht="37.5" customHeight="1" thickBot="1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 ht="20.25" customHeight="1" x14ac:dyDescent="0.2">
      <c r="B10" s="8" t="s">
        <v>6</v>
      </c>
      <c r="C10" s="9"/>
      <c r="D10" s="9"/>
      <c r="E10" s="85" t="s">
        <v>7</v>
      </c>
      <c r="F10" s="86"/>
      <c r="G10" s="85" t="s">
        <v>8</v>
      </c>
      <c r="H10" s="86"/>
      <c r="I10" s="85" t="s">
        <v>9</v>
      </c>
      <c r="J10" s="86"/>
      <c r="K10" s="85" t="s">
        <v>10</v>
      </c>
      <c r="L10" s="86"/>
      <c r="M10" s="85" t="s">
        <v>11</v>
      </c>
      <c r="N10" s="86"/>
    </row>
    <row r="11" spans="2:14" ht="15" customHeight="1" x14ac:dyDescent="0.25">
      <c r="B11" s="87" t="s">
        <v>41</v>
      </c>
      <c r="C11" s="87"/>
      <c r="D11" s="12" t="s">
        <v>15</v>
      </c>
      <c r="E11" s="13" t="s">
        <v>14</v>
      </c>
      <c r="F11" s="10" t="s">
        <v>13</v>
      </c>
      <c r="G11" s="13" t="s">
        <v>14</v>
      </c>
      <c r="H11" s="10" t="s">
        <v>13</v>
      </c>
      <c r="I11" s="13" t="s">
        <v>14</v>
      </c>
      <c r="J11" s="10" t="s">
        <v>13</v>
      </c>
      <c r="K11" s="13" t="s">
        <v>14</v>
      </c>
      <c r="L11" s="10" t="s">
        <v>13</v>
      </c>
      <c r="M11" s="13" t="s">
        <v>14</v>
      </c>
      <c r="N11" s="10" t="s">
        <v>13</v>
      </c>
    </row>
    <row r="12" spans="2:14" ht="35.1" customHeight="1" x14ac:dyDescent="0.2">
      <c r="B12" s="59" t="s">
        <v>42</v>
      </c>
      <c r="C12" s="60"/>
      <c r="D12" s="53">
        <v>1000</v>
      </c>
      <c r="E12" s="1"/>
      <c r="F12" s="11">
        <f>E12*$D12</f>
        <v>0</v>
      </c>
      <c r="G12" s="1"/>
      <c r="H12" s="11">
        <f>G12*$D12</f>
        <v>0</v>
      </c>
      <c r="I12" s="1"/>
      <c r="J12" s="11">
        <f>I12*$D12</f>
        <v>0</v>
      </c>
      <c r="K12" s="1"/>
      <c r="L12" s="11">
        <f>K12*$D12</f>
        <v>0</v>
      </c>
      <c r="M12" s="1"/>
      <c r="N12" s="11">
        <f>M12*$D12</f>
        <v>0</v>
      </c>
    </row>
    <row r="13" spans="2:14" ht="35.1" customHeight="1" x14ac:dyDescent="0.2">
      <c r="B13" s="59" t="s">
        <v>43</v>
      </c>
      <c r="C13" s="60"/>
      <c r="D13" s="53">
        <v>100</v>
      </c>
      <c r="E13" s="1"/>
      <c r="F13" s="11">
        <f t="shared" ref="F13:F29" si="0">E13*$D13</f>
        <v>0</v>
      </c>
      <c r="G13" s="1"/>
      <c r="H13" s="11">
        <f t="shared" ref="H13:J29" si="1">G13*$D13</f>
        <v>0</v>
      </c>
      <c r="I13" s="1"/>
      <c r="J13" s="11">
        <f t="shared" si="1"/>
        <v>0</v>
      </c>
      <c r="K13" s="1"/>
      <c r="L13" s="11">
        <f t="shared" ref="L13:N29" si="2">K13*$D13</f>
        <v>0</v>
      </c>
      <c r="M13" s="1"/>
      <c r="N13" s="11">
        <f t="shared" si="2"/>
        <v>0</v>
      </c>
    </row>
    <row r="14" spans="2:14" ht="35.1" customHeight="1" x14ac:dyDescent="0.2">
      <c r="B14" s="59" t="s">
        <v>44</v>
      </c>
      <c r="C14" s="60"/>
      <c r="D14" s="53">
        <v>100</v>
      </c>
      <c r="E14" s="1"/>
      <c r="F14" s="11">
        <f t="shared" si="0"/>
        <v>0</v>
      </c>
      <c r="G14" s="1"/>
      <c r="H14" s="11">
        <f t="shared" si="1"/>
        <v>0</v>
      </c>
      <c r="I14" s="1"/>
      <c r="J14" s="11">
        <f t="shared" si="1"/>
        <v>0</v>
      </c>
      <c r="K14" s="1"/>
      <c r="L14" s="11">
        <f t="shared" si="2"/>
        <v>0</v>
      </c>
      <c r="M14" s="1"/>
      <c r="N14" s="11">
        <f t="shared" si="2"/>
        <v>0</v>
      </c>
    </row>
    <row r="15" spans="2:14" ht="35.1" customHeight="1" x14ac:dyDescent="0.2">
      <c r="B15" s="59" t="s">
        <v>61</v>
      </c>
      <c r="C15" s="60"/>
      <c r="D15" s="53">
        <v>100</v>
      </c>
      <c r="E15" s="1"/>
      <c r="F15" s="11">
        <f t="shared" si="0"/>
        <v>0</v>
      </c>
      <c r="G15" s="1"/>
      <c r="H15" s="11">
        <f t="shared" si="1"/>
        <v>0</v>
      </c>
      <c r="I15" s="1"/>
      <c r="J15" s="11">
        <f t="shared" si="1"/>
        <v>0</v>
      </c>
      <c r="K15" s="1"/>
      <c r="L15" s="11">
        <f t="shared" si="2"/>
        <v>0</v>
      </c>
      <c r="M15" s="1"/>
      <c r="N15" s="11">
        <f t="shared" si="2"/>
        <v>0</v>
      </c>
    </row>
    <row r="16" spans="2:14" ht="35.1" customHeight="1" x14ac:dyDescent="0.2">
      <c r="B16" s="59" t="s">
        <v>45</v>
      </c>
      <c r="C16" s="60"/>
      <c r="D16" s="53">
        <v>50</v>
      </c>
      <c r="E16" s="1"/>
      <c r="F16" s="11">
        <f t="shared" si="0"/>
        <v>0</v>
      </c>
      <c r="G16" s="1"/>
      <c r="H16" s="11">
        <f t="shared" si="1"/>
        <v>0</v>
      </c>
      <c r="I16" s="1"/>
      <c r="J16" s="11">
        <f t="shared" si="1"/>
        <v>0</v>
      </c>
      <c r="K16" s="1"/>
      <c r="L16" s="11">
        <f t="shared" si="2"/>
        <v>0</v>
      </c>
      <c r="M16" s="1"/>
      <c r="N16" s="11">
        <f t="shared" si="2"/>
        <v>0</v>
      </c>
    </row>
    <row r="17" spans="2:14" ht="35.1" customHeight="1" x14ac:dyDescent="0.2">
      <c r="B17" s="59" t="s">
        <v>46</v>
      </c>
      <c r="C17" s="60"/>
      <c r="D17" s="53">
        <v>6</v>
      </c>
      <c r="E17" s="1"/>
      <c r="F17" s="11">
        <f t="shared" si="0"/>
        <v>0</v>
      </c>
      <c r="G17" s="1"/>
      <c r="H17" s="11">
        <f t="shared" si="1"/>
        <v>0</v>
      </c>
      <c r="I17" s="1"/>
      <c r="J17" s="11">
        <f t="shared" si="1"/>
        <v>0</v>
      </c>
      <c r="K17" s="1"/>
      <c r="L17" s="11">
        <f t="shared" si="2"/>
        <v>0</v>
      </c>
      <c r="M17" s="1"/>
      <c r="N17" s="11">
        <f t="shared" si="2"/>
        <v>0</v>
      </c>
    </row>
    <row r="18" spans="2:14" ht="35.1" customHeight="1" x14ac:dyDescent="0.2">
      <c r="B18" s="59" t="s">
        <v>47</v>
      </c>
      <c r="C18" s="60"/>
      <c r="D18" s="53">
        <v>2</v>
      </c>
      <c r="E18" s="1"/>
      <c r="F18" s="11">
        <f t="shared" si="0"/>
        <v>0</v>
      </c>
      <c r="G18" s="1"/>
      <c r="H18" s="11">
        <f t="shared" si="1"/>
        <v>0</v>
      </c>
      <c r="I18" s="1"/>
      <c r="J18" s="11">
        <f t="shared" si="1"/>
        <v>0</v>
      </c>
      <c r="K18" s="1"/>
      <c r="L18" s="11">
        <f t="shared" si="2"/>
        <v>0</v>
      </c>
      <c r="M18" s="1"/>
      <c r="N18" s="11">
        <f t="shared" si="2"/>
        <v>0</v>
      </c>
    </row>
    <row r="19" spans="2:14" ht="35.1" customHeight="1" x14ac:dyDescent="0.2">
      <c r="B19" s="59" t="s">
        <v>55</v>
      </c>
      <c r="C19" s="60"/>
      <c r="D19" s="52">
        <v>0.5</v>
      </c>
      <c r="E19" s="1"/>
      <c r="F19" s="11">
        <f t="shared" si="0"/>
        <v>0</v>
      </c>
      <c r="G19" s="1"/>
      <c r="H19" s="11">
        <f t="shared" si="1"/>
        <v>0</v>
      </c>
      <c r="I19" s="1"/>
      <c r="J19" s="11">
        <f t="shared" si="1"/>
        <v>0</v>
      </c>
      <c r="K19" s="1"/>
      <c r="L19" s="11">
        <f t="shared" si="2"/>
        <v>0</v>
      </c>
      <c r="M19" s="1"/>
      <c r="N19" s="11">
        <f t="shared" si="2"/>
        <v>0</v>
      </c>
    </row>
    <row r="20" spans="2:14" ht="35.1" customHeight="1" x14ac:dyDescent="0.2">
      <c r="B20" s="59" t="s">
        <v>69</v>
      </c>
      <c r="C20" s="60"/>
      <c r="D20" s="14">
        <v>0.02</v>
      </c>
      <c r="E20" s="1"/>
      <c r="F20" s="11">
        <f t="shared" si="0"/>
        <v>0</v>
      </c>
      <c r="G20" s="1"/>
      <c r="H20" s="11">
        <f t="shared" si="1"/>
        <v>0</v>
      </c>
      <c r="I20" s="1"/>
      <c r="J20" s="11">
        <f t="shared" si="1"/>
        <v>0</v>
      </c>
      <c r="K20" s="1"/>
      <c r="L20" s="11">
        <f t="shared" si="2"/>
        <v>0</v>
      </c>
      <c r="M20" s="1"/>
      <c r="N20" s="11">
        <f t="shared" si="2"/>
        <v>0</v>
      </c>
    </row>
    <row r="21" spans="2:14" ht="35.1" customHeight="1" x14ac:dyDescent="0.2">
      <c r="B21" s="59" t="s">
        <v>48</v>
      </c>
      <c r="C21" s="60"/>
      <c r="D21" s="14">
        <v>0.02</v>
      </c>
      <c r="E21" s="1"/>
      <c r="F21" s="11">
        <f t="shared" si="0"/>
        <v>0</v>
      </c>
      <c r="G21" s="1"/>
      <c r="H21" s="11">
        <f t="shared" si="1"/>
        <v>0</v>
      </c>
      <c r="I21" s="1"/>
      <c r="J21" s="11">
        <f t="shared" si="1"/>
        <v>0</v>
      </c>
      <c r="K21" s="1"/>
      <c r="L21" s="11">
        <f t="shared" si="2"/>
        <v>0</v>
      </c>
      <c r="M21" s="1"/>
      <c r="N21" s="11">
        <f t="shared" si="2"/>
        <v>0</v>
      </c>
    </row>
    <row r="22" spans="2:14" ht="35.1" customHeight="1" x14ac:dyDescent="0.2">
      <c r="B22" s="59" t="s">
        <v>49</v>
      </c>
      <c r="C22" s="60"/>
      <c r="D22" s="14">
        <v>0.1</v>
      </c>
      <c r="E22" s="1"/>
      <c r="F22" s="11">
        <f t="shared" si="0"/>
        <v>0</v>
      </c>
      <c r="G22" s="1"/>
      <c r="H22" s="11">
        <f t="shared" si="1"/>
        <v>0</v>
      </c>
      <c r="I22" s="1"/>
      <c r="J22" s="11">
        <f t="shared" si="1"/>
        <v>0</v>
      </c>
      <c r="K22" s="1"/>
      <c r="L22" s="11">
        <f t="shared" si="2"/>
        <v>0</v>
      </c>
      <c r="M22" s="1"/>
      <c r="N22" s="11">
        <f t="shared" si="2"/>
        <v>0</v>
      </c>
    </row>
    <row r="23" spans="2:14" ht="35.1" customHeight="1" x14ac:dyDescent="0.2">
      <c r="B23" s="59" t="s">
        <v>50</v>
      </c>
      <c r="C23" s="60"/>
      <c r="D23" s="14">
        <v>0.1</v>
      </c>
      <c r="E23" s="1"/>
      <c r="F23" s="11">
        <f t="shared" si="0"/>
        <v>0</v>
      </c>
      <c r="G23" s="1"/>
      <c r="H23" s="11">
        <f t="shared" si="1"/>
        <v>0</v>
      </c>
      <c r="I23" s="1"/>
      <c r="J23" s="11">
        <f t="shared" si="1"/>
        <v>0</v>
      </c>
      <c r="K23" s="1"/>
      <c r="L23" s="11">
        <f t="shared" si="2"/>
        <v>0</v>
      </c>
      <c r="M23" s="1"/>
      <c r="N23" s="11">
        <f t="shared" si="2"/>
        <v>0</v>
      </c>
    </row>
    <row r="24" spans="2:14" ht="35.1" customHeight="1" x14ac:dyDescent="0.2">
      <c r="B24" s="59" t="s">
        <v>51</v>
      </c>
      <c r="C24" s="60"/>
      <c r="D24" s="14">
        <v>0.05</v>
      </c>
      <c r="E24" s="1"/>
      <c r="F24" s="11">
        <f t="shared" si="0"/>
        <v>0</v>
      </c>
      <c r="G24" s="1"/>
      <c r="H24" s="11">
        <f t="shared" si="1"/>
        <v>0</v>
      </c>
      <c r="I24" s="1"/>
      <c r="J24" s="11">
        <f t="shared" si="1"/>
        <v>0</v>
      </c>
      <c r="K24" s="1"/>
      <c r="L24" s="11">
        <f t="shared" si="2"/>
        <v>0</v>
      </c>
      <c r="M24" s="1"/>
      <c r="N24" s="11">
        <f t="shared" si="2"/>
        <v>0</v>
      </c>
    </row>
    <row r="25" spans="2:14" ht="35.1" customHeight="1" x14ac:dyDescent="0.2">
      <c r="B25" s="59" t="s">
        <v>52</v>
      </c>
      <c r="C25" s="60"/>
      <c r="D25" s="14">
        <v>0.05</v>
      </c>
      <c r="E25" s="1"/>
      <c r="F25" s="11">
        <f t="shared" si="0"/>
        <v>0</v>
      </c>
      <c r="G25" s="1"/>
      <c r="H25" s="11">
        <f t="shared" ref="H25" si="3">G25*$D25</f>
        <v>0</v>
      </c>
      <c r="I25" s="1"/>
      <c r="J25" s="11">
        <f t="shared" ref="J25" si="4">I25*$D25</f>
        <v>0</v>
      </c>
      <c r="K25" s="1"/>
      <c r="L25" s="11">
        <f t="shared" ref="L25" si="5">K25*$D25</f>
        <v>0</v>
      </c>
      <c r="M25" s="1"/>
      <c r="N25" s="11">
        <f t="shared" ref="N25" si="6">M25*$D25</f>
        <v>0</v>
      </c>
    </row>
    <row r="26" spans="2:14" ht="35.1" customHeight="1" x14ac:dyDescent="0.2">
      <c r="B26" s="59" t="s">
        <v>70</v>
      </c>
      <c r="C26" s="60"/>
      <c r="D26" s="14">
        <v>0.03</v>
      </c>
      <c r="E26" s="1"/>
      <c r="F26" s="11">
        <f t="shared" si="0"/>
        <v>0</v>
      </c>
      <c r="G26" s="1"/>
      <c r="H26" s="11">
        <f t="shared" ref="H26" si="7">G26*$D26</f>
        <v>0</v>
      </c>
      <c r="I26" s="1"/>
      <c r="J26" s="11">
        <f t="shared" ref="J26" si="8">I26*$D26</f>
        <v>0</v>
      </c>
      <c r="K26" s="1"/>
      <c r="L26" s="11">
        <f t="shared" ref="L26" si="9">K26*$D26</f>
        <v>0</v>
      </c>
      <c r="M26" s="1"/>
      <c r="N26" s="11">
        <f t="shared" ref="N26" si="10">M26*$D26</f>
        <v>0</v>
      </c>
    </row>
    <row r="27" spans="2:14" ht="35.1" customHeight="1" x14ac:dyDescent="0.2">
      <c r="B27" s="59" t="s">
        <v>53</v>
      </c>
      <c r="C27" s="60"/>
      <c r="D27" s="14">
        <v>0.01</v>
      </c>
      <c r="E27" s="1"/>
      <c r="F27" s="11">
        <f t="shared" si="0"/>
        <v>0</v>
      </c>
      <c r="G27" s="1"/>
      <c r="H27" s="11">
        <f t="shared" si="1"/>
        <v>0</v>
      </c>
      <c r="I27" s="1"/>
      <c r="J27" s="11">
        <f t="shared" si="1"/>
        <v>0</v>
      </c>
      <c r="K27" s="1"/>
      <c r="L27" s="11">
        <f t="shared" si="2"/>
        <v>0</v>
      </c>
      <c r="M27" s="1"/>
      <c r="N27" s="11">
        <f t="shared" si="2"/>
        <v>0</v>
      </c>
    </row>
    <row r="28" spans="2:14" ht="35.1" customHeight="1" x14ac:dyDescent="0.2">
      <c r="B28" s="59" t="s">
        <v>54</v>
      </c>
      <c r="C28" s="60"/>
      <c r="D28" s="14">
        <v>1</v>
      </c>
      <c r="E28" s="1"/>
      <c r="F28" s="11">
        <f t="shared" si="0"/>
        <v>0</v>
      </c>
      <c r="G28" s="1"/>
      <c r="H28" s="11">
        <f t="shared" si="1"/>
        <v>0</v>
      </c>
      <c r="I28" s="1"/>
      <c r="J28" s="11">
        <f t="shared" si="1"/>
        <v>0</v>
      </c>
      <c r="K28" s="1"/>
      <c r="L28" s="11">
        <f t="shared" si="2"/>
        <v>0</v>
      </c>
      <c r="M28" s="1"/>
      <c r="N28" s="11">
        <f t="shared" si="2"/>
        <v>0</v>
      </c>
    </row>
    <row r="29" spans="2:14" ht="35.1" customHeight="1" thickBot="1" x14ac:dyDescent="0.25">
      <c r="B29" s="89"/>
      <c r="C29" s="90"/>
      <c r="D29" s="88"/>
      <c r="E29" s="1"/>
      <c r="F29" s="11">
        <f t="shared" si="0"/>
        <v>0</v>
      </c>
      <c r="G29" s="1"/>
      <c r="H29" s="11">
        <f t="shared" si="1"/>
        <v>0</v>
      </c>
      <c r="I29" s="1"/>
      <c r="J29" s="11">
        <f t="shared" si="1"/>
        <v>0</v>
      </c>
      <c r="K29" s="1"/>
      <c r="L29" s="11">
        <f t="shared" si="2"/>
        <v>0</v>
      </c>
      <c r="M29" s="1"/>
      <c r="N29" s="11">
        <f t="shared" si="2"/>
        <v>0</v>
      </c>
    </row>
    <row r="30" spans="2:14" s="16" customFormat="1" ht="35.1" customHeight="1" thickBot="1" x14ac:dyDescent="0.3">
      <c r="B30" s="83" t="s">
        <v>16</v>
      </c>
      <c r="C30" s="84"/>
      <c r="D30" s="46"/>
      <c r="E30" s="79">
        <f>SUM(F12:F29)</f>
        <v>0</v>
      </c>
      <c r="F30" s="80"/>
      <c r="G30" s="79">
        <f t="shared" ref="G30" si="11">SUM(H12:H29)</f>
        <v>0</v>
      </c>
      <c r="H30" s="80"/>
      <c r="I30" s="79">
        <f t="shared" ref="I30" si="12">SUM(J12:J29)</f>
        <v>0</v>
      </c>
      <c r="J30" s="80"/>
      <c r="K30" s="79">
        <f t="shared" ref="K30" si="13">SUM(L12:L29)</f>
        <v>0</v>
      </c>
      <c r="L30" s="80"/>
      <c r="M30" s="79">
        <f t="shared" ref="M30" si="14">SUM(N12:N29)</f>
        <v>0</v>
      </c>
      <c r="N30" s="80"/>
    </row>
    <row r="31" spans="2:14" s="17" customFormat="1" ht="33.75" customHeight="1" x14ac:dyDescent="0.25">
      <c r="E31" s="81" t="str">
        <f>IF(E30=0,"",IF(E30&lt;$C$8,"non complaying with minimum","complaying with minimum"))</f>
        <v/>
      </c>
      <c r="F31" s="82"/>
      <c r="G31" s="81" t="str">
        <f t="shared" ref="G31" si="15">IF(G30=0,"",IF(G30&lt;$C$8,"non complaying with minimum","complaying with minimum"))</f>
        <v/>
      </c>
      <c r="H31" s="82"/>
      <c r="I31" s="81" t="str">
        <f t="shared" ref="I31" si="16">IF(I30=0,"",IF(I30&lt;$C$8,"non complaying with minimum","complaying with minimum"))</f>
        <v/>
      </c>
      <c r="J31" s="82"/>
      <c r="K31" s="81" t="str">
        <f t="shared" ref="K31" si="17">IF(K30=0,"",IF(K30&lt;$C$8,"non complaying with minimum","complaying with minimum"))</f>
        <v/>
      </c>
      <c r="L31" s="82"/>
      <c r="M31" s="81" t="str">
        <f t="shared" ref="M31" si="18">IF(M30=0,"",IF(M30&lt;$C$8,"non complaying with minimum","complaying with minimum"))</f>
        <v/>
      </c>
      <c r="N31" s="82"/>
    </row>
    <row r="32" spans="2:14" ht="27" customHeight="1" x14ac:dyDescent="0.2">
      <c r="B32" s="67" t="s">
        <v>17</v>
      </c>
      <c r="C32" s="67"/>
      <c r="D32" s="67"/>
      <c r="E32" s="68">
        <f>E30*5000</f>
        <v>0</v>
      </c>
      <c r="F32" s="69"/>
      <c r="G32" s="68">
        <f>G30*5000</f>
        <v>0</v>
      </c>
      <c r="H32" s="69"/>
      <c r="I32" s="68">
        <f>I30*5000</f>
        <v>0</v>
      </c>
      <c r="J32" s="69"/>
      <c r="K32" s="68">
        <f>K30*5000</f>
        <v>0</v>
      </c>
      <c r="L32" s="69"/>
      <c r="M32" s="68">
        <f>M30*5000</f>
        <v>0</v>
      </c>
      <c r="N32" s="69"/>
    </row>
    <row r="33" spans="2:14" ht="15.75" customHeight="1" x14ac:dyDescent="0.2">
      <c r="B33" s="18"/>
      <c r="C33" s="18"/>
      <c r="D33" s="18"/>
      <c r="E33" s="19"/>
      <c r="F33" s="20"/>
      <c r="G33" s="19"/>
      <c r="H33" s="20"/>
      <c r="I33" s="19"/>
      <c r="J33" s="20"/>
      <c r="K33" s="19"/>
      <c r="L33" s="20"/>
      <c r="M33" s="19"/>
      <c r="N33" s="20"/>
    </row>
    <row r="34" spans="2:14" ht="24" customHeight="1" thickBot="1" x14ac:dyDescent="0.25">
      <c r="B34" s="18"/>
      <c r="C34" s="18"/>
      <c r="D34" s="18"/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2:14" ht="20.25" customHeight="1" x14ac:dyDescent="0.2">
      <c r="B35" s="2"/>
      <c r="C35" s="2"/>
      <c r="D35" s="22" t="s">
        <v>18</v>
      </c>
      <c r="E35" s="63" t="str">
        <f>E10</f>
        <v>OFFER 1</v>
      </c>
      <c r="F35" s="64"/>
      <c r="G35" s="63" t="str">
        <f>G10</f>
        <v>OFFER 2</v>
      </c>
      <c r="H35" s="64"/>
      <c r="I35" s="63" t="str">
        <f>I10</f>
        <v>OFFER 3</v>
      </c>
      <c r="J35" s="64"/>
      <c r="K35" s="63" t="str">
        <f>K10</f>
        <v>OFFER 4</v>
      </c>
      <c r="L35" s="64"/>
      <c r="M35" s="63" t="str">
        <f>M10</f>
        <v>OFFER 5</v>
      </c>
      <c r="N35" s="64"/>
    </row>
    <row r="36" spans="2:14" ht="35.1" customHeight="1" x14ac:dyDescent="0.2">
      <c r="B36" s="2"/>
      <c r="C36" s="2"/>
      <c r="D36" s="23" t="s">
        <v>1</v>
      </c>
      <c r="E36" s="65"/>
      <c r="F36" s="66"/>
      <c r="G36" s="65"/>
      <c r="H36" s="66"/>
      <c r="I36" s="65"/>
      <c r="J36" s="66"/>
      <c r="K36" s="65"/>
      <c r="L36" s="66"/>
      <c r="M36" s="65"/>
      <c r="N36" s="66"/>
    </row>
    <row r="37" spans="2:14" ht="35.1" customHeight="1" x14ac:dyDescent="0.2">
      <c r="B37" s="2"/>
      <c r="C37" s="2"/>
      <c r="D37" s="23" t="s">
        <v>3</v>
      </c>
      <c r="E37" s="65"/>
      <c r="F37" s="66"/>
      <c r="G37" s="65"/>
      <c r="H37" s="66"/>
      <c r="I37" s="65"/>
      <c r="J37" s="66"/>
      <c r="K37" s="65"/>
      <c r="L37" s="66"/>
      <c r="M37" s="65"/>
      <c r="N37" s="66"/>
    </row>
    <row r="38" spans="2:14" ht="35.1" customHeight="1" thickBot="1" x14ac:dyDescent="0.25">
      <c r="B38" s="2"/>
      <c r="C38" s="2"/>
      <c r="D38" s="24" t="s">
        <v>2</v>
      </c>
      <c r="E38" s="77"/>
      <c r="F38" s="78"/>
      <c r="G38" s="77"/>
      <c r="H38" s="78"/>
      <c r="I38" s="77"/>
      <c r="J38" s="78"/>
      <c r="K38" s="77"/>
      <c r="L38" s="78"/>
      <c r="M38" s="77"/>
      <c r="N38" s="78"/>
    </row>
    <row r="39" spans="2:14" ht="24" customHeight="1" thickBot="1" x14ac:dyDescent="0.25">
      <c r="B39" s="2"/>
      <c r="C39" s="2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2:14" ht="20.25" customHeight="1" x14ac:dyDescent="0.2">
      <c r="B40" s="2"/>
      <c r="C40" s="2"/>
      <c r="D40" s="22" t="s">
        <v>19</v>
      </c>
      <c r="E40" s="63" t="str">
        <f>E10</f>
        <v>OFFER 1</v>
      </c>
      <c r="F40" s="64"/>
      <c r="G40" s="63" t="str">
        <f>G10</f>
        <v>OFFER 2</v>
      </c>
      <c r="H40" s="64"/>
      <c r="I40" s="63" t="str">
        <f>I10</f>
        <v>OFFER 3</v>
      </c>
      <c r="J40" s="64"/>
      <c r="K40" s="63" t="str">
        <f>K10</f>
        <v>OFFER 4</v>
      </c>
      <c r="L40" s="64"/>
      <c r="M40" s="63" t="str">
        <f>M10</f>
        <v>OFFER 5</v>
      </c>
      <c r="N40" s="64"/>
    </row>
    <row r="41" spans="2:14" ht="35.1" customHeight="1" thickBot="1" x14ac:dyDescent="0.25">
      <c r="B41" s="2"/>
      <c r="C41" s="2"/>
      <c r="D41" s="24" t="s">
        <v>0</v>
      </c>
      <c r="E41" s="75"/>
      <c r="F41" s="76"/>
      <c r="G41" s="75"/>
      <c r="H41" s="76"/>
      <c r="I41" s="75"/>
      <c r="J41" s="76"/>
      <c r="K41" s="75"/>
      <c r="L41" s="76"/>
      <c r="M41" s="75"/>
      <c r="N41" s="76"/>
    </row>
    <row r="42" spans="2:14" s="26" customFormat="1" ht="22.5" customHeight="1" thickBot="1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2:14" ht="20.25" customHeight="1" x14ac:dyDescent="0.2">
      <c r="B43" s="27"/>
      <c r="C43" s="27"/>
      <c r="D43" s="22" t="s">
        <v>20</v>
      </c>
      <c r="E43" s="63" t="str">
        <f>E10</f>
        <v>OFFER 1</v>
      </c>
      <c r="F43" s="64"/>
      <c r="G43" s="63" t="str">
        <f>G10</f>
        <v>OFFER 2</v>
      </c>
      <c r="H43" s="64"/>
      <c r="I43" s="63" t="str">
        <f>I10</f>
        <v>OFFER 3</v>
      </c>
      <c r="J43" s="64"/>
      <c r="K43" s="63" t="str">
        <f>K10</f>
        <v>OFFER 4</v>
      </c>
      <c r="L43" s="64"/>
      <c r="M43" s="63" t="str">
        <f>M10</f>
        <v>OFFER 5</v>
      </c>
      <c r="N43" s="64"/>
    </row>
    <row r="44" spans="2:14" ht="35.1" customHeight="1" x14ac:dyDescent="0.2">
      <c r="B44" s="27"/>
      <c r="C44" s="27"/>
      <c r="D44" s="23" t="s">
        <v>21</v>
      </c>
      <c r="E44" s="71" t="str">
        <f>IF(E36="","",ROUND(20*(E41/$C$55)+40*(E30/$C$51)+40*(E36/$C$52),2))</f>
        <v/>
      </c>
      <c r="F44" s="72"/>
      <c r="G44" s="71" t="str">
        <f>IF(G36="","",ROUND(20*(G41/$C$55)+40*(G30/$C$51)+40*(G36/$C$52),2))</f>
        <v/>
      </c>
      <c r="H44" s="72"/>
      <c r="I44" s="71" t="str">
        <f>IF(I36="","",ROUND(20*(I41/$C$55)+40*(I30/$C$51)+40*(I36/$C$52),2))</f>
        <v/>
      </c>
      <c r="J44" s="72"/>
      <c r="K44" s="71" t="str">
        <f>IF(K36="","",ROUND(20*(K41/$C$55)+40*(K30/$C$51)+40*(K36/$C$52),2))</f>
        <v/>
      </c>
      <c r="L44" s="72"/>
      <c r="M44" s="71" t="str">
        <f>IF(M36="","",ROUND(20*(M41/$C$55)+40*(M30/$C$51)+40*(M36/$C$52),2))</f>
        <v/>
      </c>
      <c r="N44" s="72"/>
    </row>
    <row r="45" spans="2:14" ht="35.1" customHeight="1" x14ac:dyDescent="0.2">
      <c r="B45" s="27"/>
      <c r="C45" s="27"/>
      <c r="D45" s="23" t="s">
        <v>22</v>
      </c>
      <c r="E45" s="71" t="str">
        <f>IF(E37="","",ROUND(20*(E41/$C$55)+40*(E30/$C$51)+40*(E37/$C$53),2))</f>
        <v/>
      </c>
      <c r="F45" s="72"/>
      <c r="G45" s="71" t="str">
        <f>IF(G37="","",ROUND(20*(G41/$C$55)+40*(G30/$C$51)+40*(G37/$C$53),2))</f>
        <v/>
      </c>
      <c r="H45" s="72"/>
      <c r="I45" s="71" t="str">
        <f>IF(I37="","",ROUND(20*(I41/$C$55)+40*(I30/$C$51)+40*(I37/$C$53),2))</f>
        <v/>
      </c>
      <c r="J45" s="72"/>
      <c r="K45" s="71" t="str">
        <f>IF(K37="","",ROUND(20*(K41/$C$55)+40*(K30/$C$51)+40*(K37/$C$53),2))</f>
        <v/>
      </c>
      <c r="L45" s="72"/>
      <c r="M45" s="71" t="str">
        <f>IF(M37="","",ROUND(20*(M41/$C$55)+40*(M30/$C$51)+40*(M37/$C$53),2))</f>
        <v/>
      </c>
      <c r="N45" s="72"/>
    </row>
    <row r="46" spans="2:14" ht="35.1" customHeight="1" thickBot="1" x14ac:dyDescent="0.25">
      <c r="B46" s="27"/>
      <c r="C46" s="27"/>
      <c r="D46" s="28" t="s">
        <v>23</v>
      </c>
      <c r="E46" s="73" t="str">
        <f>IF(E38="","",ROUND(20*(E41/$C$55)+40*(E30/$C$51)+40*(E38/$C$54),2))</f>
        <v/>
      </c>
      <c r="F46" s="74"/>
      <c r="G46" s="73" t="str">
        <f>IF(G38="","",ROUND(20*(G41/$C$55)+40*(G30/$C$51)+40*(G38/$C$54),2))</f>
        <v/>
      </c>
      <c r="H46" s="74"/>
      <c r="I46" s="73" t="str">
        <f>IF(I38="","",ROUND(20*(I41/$C$55)+40*(I30/$C$51)+40*(I38/$C$54),2))</f>
        <v/>
      </c>
      <c r="J46" s="74"/>
      <c r="K46" s="73" t="str">
        <f>IF(K38="","",ROUND(20*(K41/$C$55)+40*(K30/$C$51)+40*(K38/$C$54),2))</f>
        <v/>
      </c>
      <c r="L46" s="74"/>
      <c r="M46" s="73" t="str">
        <f>IF(M38="","",ROUND(20*(M41/$C$55)+40*(M30/$C$51)+40*(M38/$C$54),2))</f>
        <v/>
      </c>
      <c r="N46" s="74"/>
    </row>
    <row r="47" spans="2:14" ht="35.1" customHeight="1" thickBot="1" x14ac:dyDescent="0.25">
      <c r="B47" s="27"/>
      <c r="C47" s="27"/>
      <c r="D47" s="47" t="s">
        <v>24</v>
      </c>
      <c r="E47" s="61">
        <f>IF(E46="",0,E44+E45+E46)</f>
        <v>0</v>
      </c>
      <c r="F47" s="62"/>
      <c r="G47" s="61">
        <f>IF(G46="",0,G44+G45+G46)</f>
        <v>0</v>
      </c>
      <c r="H47" s="62"/>
      <c r="I47" s="61">
        <f>IF(I46="",0,I44+I45+I46)</f>
        <v>0</v>
      </c>
      <c r="J47" s="62"/>
      <c r="K47" s="61">
        <f>IF(K46="",0,K44+K45+K46)</f>
        <v>0</v>
      </c>
      <c r="L47" s="62"/>
      <c r="M47" s="61">
        <f>IF(M46="",0,M44+M45+M46)</f>
        <v>0</v>
      </c>
      <c r="N47" s="62"/>
    </row>
    <row r="48" spans="2:14" ht="12.75" customHeight="1" x14ac:dyDescent="0.2">
      <c r="B48" s="2"/>
      <c r="C48" s="2"/>
      <c r="D48" s="2"/>
      <c r="E48" s="70" t="str">
        <f>E43</f>
        <v>OFFER 1</v>
      </c>
      <c r="F48" s="70"/>
      <c r="G48" s="70" t="str">
        <f>G43</f>
        <v>OFFER 2</v>
      </c>
      <c r="H48" s="70"/>
      <c r="I48" s="70" t="str">
        <f>I43</f>
        <v>OFFER 3</v>
      </c>
      <c r="J48" s="70"/>
      <c r="K48" s="70" t="str">
        <f>K43</f>
        <v>OFFER 4</v>
      </c>
      <c r="L48" s="70"/>
      <c r="M48" s="70" t="str">
        <f>M43</f>
        <v>OFFER 5</v>
      </c>
      <c r="N48" s="70"/>
    </row>
    <row r="49" spans="2:14" ht="9.75" customHeight="1" x14ac:dyDescent="0.2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2:14" ht="21" customHeight="1" x14ac:dyDescent="0.2">
      <c r="B50" s="55" t="s">
        <v>25</v>
      </c>
      <c r="C50" s="56"/>
      <c r="D50" s="30" t="s">
        <v>12</v>
      </c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2:14" ht="35.1" customHeight="1" x14ac:dyDescent="0.2">
      <c r="B51" s="31" t="s">
        <v>26</v>
      </c>
      <c r="C51" s="32">
        <f>MAX(E30:N30)</f>
        <v>0</v>
      </c>
      <c r="D51" s="33" t="str">
        <f>IF(C51=0,"",IF(LARGE(E30:N30,2)=MAX(E30:N30),"DRAW",HLOOKUP(C51,$E$30:$N$35,6,0)))</f>
        <v/>
      </c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2:14" ht="35.1" customHeight="1" x14ac:dyDescent="0.2">
      <c r="B52" s="34" t="s">
        <v>27</v>
      </c>
      <c r="C52" s="35">
        <f>MAX(E36:N36)</f>
        <v>0</v>
      </c>
      <c r="D52" s="33" t="str">
        <f>IF(C52=0,"",IF(SUM(E36:N36)=C52,HLOOKUP(C52,$E$36:$N$40,5,0),IF(LARGE(E36:N36,2)=MAX(E36:N36),"DRAW",HLOOKUP(C52,$E$36:$N$40,5,0))))</f>
        <v/>
      </c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2:14" ht="35.1" customHeight="1" x14ac:dyDescent="0.2">
      <c r="B53" s="34" t="s">
        <v>28</v>
      </c>
      <c r="C53" s="35">
        <f>MAX(E37:N37)</f>
        <v>0</v>
      </c>
      <c r="D53" s="33" t="str">
        <f>IF(C53=0,"",IF(SUM(E37:N37)=C53,HLOOKUP(C53,$E$37:$N$41,4,0),IF(LARGE(E37:N37,2)=MAX(E37:N37),"DRAW",HLOOKUP(C53,$E$37:$N$41,4,0))))</f>
        <v/>
      </c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2:14" ht="35.1" customHeight="1" x14ac:dyDescent="0.2">
      <c r="B54" s="34" t="s">
        <v>29</v>
      </c>
      <c r="C54" s="32">
        <f>MAX(E38:N38)</f>
        <v>0</v>
      </c>
      <c r="D54" s="33" t="str">
        <f>IF(C54=0,"",IF(SUM(E38:N38)=C54, HLOOKUP(C54,$E$38:$N$40,3,0),IF(LARGE(E38:N38,2)=MAX(E38:N38),"DRAW",HLOOKUP(C54,$E$38:$N$40,3,0))))</f>
        <v/>
      </c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2:14" ht="35.1" customHeight="1" x14ac:dyDescent="0.2">
      <c r="B55" s="34" t="s">
        <v>30</v>
      </c>
      <c r="C55" s="36">
        <f>MAX(E41:N41)</f>
        <v>0</v>
      </c>
      <c r="D55" s="33" t="str">
        <f>IF(C55=0,"",IF(SUM(E41:N41)=C55, HLOOKUP(C55,$E$41:$N$43,3,0),IF(LARGE(E41:N41,2)=MAX(E41:N41),"DRAW",HLOOKUP(C55,$E$41:$N$43,3,0))))</f>
        <v/>
      </c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2:14" x14ac:dyDescent="0.2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2:14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2:14" ht="15.75" customHeight="1" x14ac:dyDescent="0.2">
      <c r="B58" s="37" t="s">
        <v>31</v>
      </c>
      <c r="C58" s="37" t="s">
        <v>12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2:14" ht="18.75" customHeight="1" x14ac:dyDescent="0.2">
      <c r="B59" s="38" t="str">
        <f>IF(MAX(E47:BL47)=0,"",MAX(E47:BL47))</f>
        <v/>
      </c>
      <c r="C59" s="39" t="str">
        <f>IF(B59="","",IF(LARGE(E47:N47,2)=MAX(E47:N47),"DRAW",HLOOKUP(B59,$E$47:$N$49,2,0)))</f>
        <v/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2:14" ht="18" customHeight="1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2:14" ht="16.5" customHeight="1" x14ac:dyDescent="0.2">
      <c r="B61" s="37" t="s">
        <v>32</v>
      </c>
      <c r="C61" s="37" t="s">
        <v>12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2:14" ht="20.25" customHeight="1" x14ac:dyDescent="0.2">
      <c r="B62" s="39" t="str">
        <f>IF(B59="","",LARGE(E47:AI47,2))</f>
        <v/>
      </c>
      <c r="C62" s="39" t="str">
        <f>IF(B62=0,"",IF(B62="","",IF(LARGE(E47:N47,2)=LARGE(E47:N47,3),"DRAW",IF(B62=B59,C59,HLOOKUP(B62,$E$47:$N$48,2,0)))))</f>
        <v/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2:14" ht="19.5" customHeight="1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2:14" ht="18" customHeight="1" x14ac:dyDescent="0.2">
      <c r="B64" s="37" t="s">
        <v>33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2:14" ht="19.5" customHeight="1" x14ac:dyDescent="0.2">
      <c r="B65" s="40" t="str">
        <f>IF(B62="","",(B59-B62)/B59)</f>
        <v/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2:14" ht="24.75" customHeight="1" thickBo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2:14" ht="23.25" customHeight="1" thickBot="1" x14ac:dyDescent="0.25">
      <c r="B67" s="47" t="s">
        <v>34</v>
      </c>
      <c r="C67" s="57" t="str">
        <f>IF(B65=0,"DRAW",IF(B65&lt;0.05,CONCATENATE("Draw between ",C59, " and ",C62),C59))</f>
        <v/>
      </c>
      <c r="D67" s="58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2:14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2:14" x14ac:dyDescent="0.2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2:14" x14ac:dyDescent="0.2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2:14" x14ac:dyDescent="0.2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2:14" x14ac:dyDescent="0.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2:14" x14ac:dyDescent="0.2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2:14" x14ac:dyDescent="0.2">
      <c r="B74" s="41"/>
      <c r="C74" s="4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2:14" x14ac:dyDescent="0.2">
      <c r="B75" s="2"/>
      <c r="C75" s="4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2:14" x14ac:dyDescent="0.2">
      <c r="B76" s="2"/>
      <c r="C76" s="4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2:14" x14ac:dyDescent="0.2">
      <c r="B77" s="2"/>
      <c r="C77" s="4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2:14" ht="14.25" x14ac:dyDescent="0.2">
      <c r="B78" s="6"/>
      <c r="C78" s="4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2:14" ht="14.25" x14ac:dyDescent="0.2">
      <c r="B79" s="6"/>
      <c r="C79" s="4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2:14" ht="14.25" x14ac:dyDescent="0.2">
      <c r="B80" s="6"/>
      <c r="C80" s="4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2:14" ht="14.25" x14ac:dyDescent="0.2">
      <c r="B81" s="6"/>
      <c r="C81" s="4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2:14" ht="14.25" x14ac:dyDescent="0.2">
      <c r="B82" s="6"/>
      <c r="C82" s="4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2:14" ht="14.25" x14ac:dyDescent="0.2">
      <c r="B83" s="6"/>
      <c r="C83" s="4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2:14" ht="14.25" x14ac:dyDescent="0.2">
      <c r="B84" s="6"/>
      <c r="C84" s="4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2:14" ht="14.25" x14ac:dyDescent="0.2">
      <c r="B85" s="6"/>
      <c r="C85" s="4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2:14" ht="14.25" x14ac:dyDescent="0.2">
      <c r="B86" s="6"/>
      <c r="C86" s="4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2:14" ht="14.25" x14ac:dyDescent="0.2">
      <c r="B87" s="6"/>
      <c r="C87" s="4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2:14" x14ac:dyDescent="0.2">
      <c r="B88" s="2"/>
      <c r="C88" s="4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2:14" x14ac:dyDescent="0.2">
      <c r="B89" s="2"/>
      <c r="C89" s="4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2:14" x14ac:dyDescent="0.2">
      <c r="B90" s="2"/>
      <c r="C90" s="4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2:14" x14ac:dyDescent="0.2">
      <c r="B91" s="2"/>
      <c r="C91" s="4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2:14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2:14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2:14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2:14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2:14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2:14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2:14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2:14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2:14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2:14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2:14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2:14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2:14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2:14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2:14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2:14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2:14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2:14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2:14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2:14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2:14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2:14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2:14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2:14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2:14" x14ac:dyDescent="0.2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2:14" x14ac:dyDescent="0.2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2:14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2:14" x14ac:dyDescent="0.2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2:14" x14ac:dyDescent="0.2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2:14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2:14" x14ac:dyDescent="0.2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2:14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2:14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2:14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2:14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2:14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2:14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2:14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2:14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2:14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2:14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2:14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2:14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2:14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2:14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2:14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2:14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2:14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2:14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2:14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2:14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2:14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2:14" x14ac:dyDescent="0.2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2:14" x14ac:dyDescent="0.2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2:14" x14ac:dyDescent="0.2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2:14" x14ac:dyDescent="0.2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2:14" x14ac:dyDescent="0.2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2:14" x14ac:dyDescent="0.2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2:14" x14ac:dyDescent="0.2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2:14" x14ac:dyDescent="0.2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2:14" x14ac:dyDescent="0.2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2:14" x14ac:dyDescent="0.2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2:14" x14ac:dyDescent="0.2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2:14" x14ac:dyDescent="0.2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2:14" x14ac:dyDescent="0.2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2:14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2:14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2:14" x14ac:dyDescent="0.2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2:14" x14ac:dyDescent="0.2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2:14" x14ac:dyDescent="0.2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2:14" x14ac:dyDescent="0.2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2:14" x14ac:dyDescent="0.2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2:14" x14ac:dyDescent="0.2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2:14" x14ac:dyDescent="0.2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2:14" x14ac:dyDescent="0.2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2:14" x14ac:dyDescent="0.2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2:14" x14ac:dyDescent="0.2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2:14" x14ac:dyDescent="0.2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2:14" x14ac:dyDescent="0.2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2:14" x14ac:dyDescent="0.2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2:14" x14ac:dyDescent="0.2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2:14" x14ac:dyDescent="0.2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2:14" x14ac:dyDescent="0.2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2:14" x14ac:dyDescent="0.2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2:14" x14ac:dyDescent="0.2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2:14" x14ac:dyDescent="0.2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2:14" x14ac:dyDescent="0.2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2:14" x14ac:dyDescent="0.2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2:14" x14ac:dyDescent="0.2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2:14" x14ac:dyDescent="0.2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2:14" x14ac:dyDescent="0.2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2:14" x14ac:dyDescent="0.2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2:14" x14ac:dyDescent="0.2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2:14" x14ac:dyDescent="0.2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2:14" x14ac:dyDescent="0.2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2:14" x14ac:dyDescent="0.2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2:14" x14ac:dyDescent="0.2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2:14" x14ac:dyDescent="0.2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2:14" x14ac:dyDescent="0.2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2:14" x14ac:dyDescent="0.2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2:14" x14ac:dyDescent="0.2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2:14" x14ac:dyDescent="0.2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2:14" x14ac:dyDescent="0.2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2:14" x14ac:dyDescent="0.2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2:14" x14ac:dyDescent="0.2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2:14" x14ac:dyDescent="0.2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2:14" x14ac:dyDescent="0.2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2:14" x14ac:dyDescent="0.2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2:14" x14ac:dyDescent="0.2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2:14" x14ac:dyDescent="0.2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2:14" x14ac:dyDescent="0.2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2:14" x14ac:dyDescent="0.2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2:14" x14ac:dyDescent="0.2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2:14" x14ac:dyDescent="0.2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2:14" x14ac:dyDescent="0.2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2:14" x14ac:dyDescent="0.2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2:14" x14ac:dyDescent="0.2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2:14" x14ac:dyDescent="0.2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2:14" x14ac:dyDescent="0.2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2:14" x14ac:dyDescent="0.2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2:14" x14ac:dyDescent="0.2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2:14" x14ac:dyDescent="0.2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2:14" x14ac:dyDescent="0.2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2:14" x14ac:dyDescent="0.2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2:14" x14ac:dyDescent="0.2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2:14" x14ac:dyDescent="0.2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2:14" x14ac:dyDescent="0.2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2:14" x14ac:dyDescent="0.2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2:14" x14ac:dyDescent="0.2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2:14" x14ac:dyDescent="0.2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2:14" x14ac:dyDescent="0.2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2:14" x14ac:dyDescent="0.2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2:14" x14ac:dyDescent="0.2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2:14" x14ac:dyDescent="0.2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2:14" x14ac:dyDescent="0.2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spans="2:14" x14ac:dyDescent="0.2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spans="2:14" x14ac:dyDescent="0.2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2:14" x14ac:dyDescent="0.2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2:14" x14ac:dyDescent="0.2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2:14" x14ac:dyDescent="0.2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2:14" x14ac:dyDescent="0.2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spans="2:14" x14ac:dyDescent="0.2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 spans="2:14" x14ac:dyDescent="0.2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 spans="2:14" x14ac:dyDescent="0.2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 spans="2:14" x14ac:dyDescent="0.2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spans="2:14" x14ac:dyDescent="0.2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 spans="2:14" x14ac:dyDescent="0.2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 spans="2:14" x14ac:dyDescent="0.2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 spans="2:14" x14ac:dyDescent="0.2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spans="2:14" x14ac:dyDescent="0.2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spans="2:14" x14ac:dyDescent="0.2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 spans="2:14" x14ac:dyDescent="0.2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spans="2:14" x14ac:dyDescent="0.2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spans="2:14" x14ac:dyDescent="0.2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 spans="2:14" x14ac:dyDescent="0.2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 spans="2:14" x14ac:dyDescent="0.2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spans="2:14" x14ac:dyDescent="0.2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 spans="2:14" x14ac:dyDescent="0.2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spans="2:14" x14ac:dyDescent="0.2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2:14" x14ac:dyDescent="0.2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 spans="2:14" x14ac:dyDescent="0.2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 spans="2:14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spans="2:14" x14ac:dyDescent="0.2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spans="2:14" x14ac:dyDescent="0.2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spans="2:14" x14ac:dyDescent="0.2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spans="2:14" x14ac:dyDescent="0.2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spans="2:14" x14ac:dyDescent="0.2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spans="2:14" x14ac:dyDescent="0.2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spans="2:14" x14ac:dyDescent="0.2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spans="2:14" x14ac:dyDescent="0.2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2:14" x14ac:dyDescent="0.2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spans="2:14" x14ac:dyDescent="0.2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spans="2:14" x14ac:dyDescent="0.2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spans="2:14" x14ac:dyDescent="0.2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2:14" x14ac:dyDescent="0.2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2:14" x14ac:dyDescent="0.2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spans="2:14" x14ac:dyDescent="0.2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spans="2:14" x14ac:dyDescent="0.2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spans="2:14" x14ac:dyDescent="0.2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spans="2:14" x14ac:dyDescent="0.2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spans="2:14" x14ac:dyDescent="0.2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spans="2:14" x14ac:dyDescent="0.2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spans="2:14" x14ac:dyDescent="0.2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2:14" x14ac:dyDescent="0.2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2:14" x14ac:dyDescent="0.2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2:14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2:14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2:14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spans="2:14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2:14" x14ac:dyDescent="0.2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2:14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spans="2:14" x14ac:dyDescent="0.2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2:14" x14ac:dyDescent="0.2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spans="2:14" x14ac:dyDescent="0.2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spans="2:14" x14ac:dyDescent="0.2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spans="2:14" x14ac:dyDescent="0.2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spans="2:14" x14ac:dyDescent="0.2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spans="2:14" x14ac:dyDescent="0.2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spans="2:14" x14ac:dyDescent="0.2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2:14" x14ac:dyDescent="0.2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spans="2:14" x14ac:dyDescent="0.2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2:14" x14ac:dyDescent="0.2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spans="2:14" x14ac:dyDescent="0.2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2:14" x14ac:dyDescent="0.2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2:14" x14ac:dyDescent="0.2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spans="2:14" x14ac:dyDescent="0.2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spans="2:14" x14ac:dyDescent="0.2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2:14" x14ac:dyDescent="0.2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2:14" x14ac:dyDescent="0.2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2:14" x14ac:dyDescent="0.2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spans="2:14" x14ac:dyDescent="0.2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2:14" x14ac:dyDescent="0.2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2:14" x14ac:dyDescent="0.2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spans="2:14" x14ac:dyDescent="0.2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2:14" x14ac:dyDescent="0.2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2:14" x14ac:dyDescent="0.2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2:14" x14ac:dyDescent="0.2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2:14" x14ac:dyDescent="0.2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2:14" x14ac:dyDescent="0.2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2:14" x14ac:dyDescent="0.2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spans="2:14" x14ac:dyDescent="0.2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2:14" x14ac:dyDescent="0.2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spans="2:14" x14ac:dyDescent="0.2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spans="2:14" x14ac:dyDescent="0.2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spans="2:14" x14ac:dyDescent="0.2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spans="2:14" x14ac:dyDescent="0.2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spans="2:14" x14ac:dyDescent="0.2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spans="2:14" x14ac:dyDescent="0.2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spans="2:14" x14ac:dyDescent="0.2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spans="2:14" x14ac:dyDescent="0.2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spans="2:14" x14ac:dyDescent="0.2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2:14" x14ac:dyDescent="0.2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2:14" x14ac:dyDescent="0.2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2:14" x14ac:dyDescent="0.2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2:14" x14ac:dyDescent="0.2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2:14" x14ac:dyDescent="0.2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2:14" x14ac:dyDescent="0.2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2:14" x14ac:dyDescent="0.2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spans="2:14" x14ac:dyDescent="0.2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spans="2:14" x14ac:dyDescent="0.2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</sheetData>
  <sheetProtection sheet="1" objects="1" scenarios="1"/>
  <dataConsolidate/>
  <mergeCells count="103">
    <mergeCell ref="E10:F10"/>
    <mergeCell ref="G10:H10"/>
    <mergeCell ref="I10:J10"/>
    <mergeCell ref="K10:L10"/>
    <mergeCell ref="M10:N10"/>
    <mergeCell ref="B11:C11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M32:N32"/>
    <mergeCell ref="K30:L30"/>
    <mergeCell ref="M30:N30"/>
    <mergeCell ref="E31:F31"/>
    <mergeCell ref="G31:H31"/>
    <mergeCell ref="I31:J31"/>
    <mergeCell ref="K31:L31"/>
    <mergeCell ref="M31:N31"/>
    <mergeCell ref="B24:C24"/>
    <mergeCell ref="B29:C29"/>
    <mergeCell ref="B30:C30"/>
    <mergeCell ref="E30:F30"/>
    <mergeCell ref="G30:H30"/>
    <mergeCell ref="I30:J30"/>
    <mergeCell ref="B28:C28"/>
    <mergeCell ref="M37:N37"/>
    <mergeCell ref="E38:F38"/>
    <mergeCell ref="G38:H38"/>
    <mergeCell ref="I38:J38"/>
    <mergeCell ref="K38:L38"/>
    <mergeCell ref="M38:N38"/>
    <mergeCell ref="E35:F35"/>
    <mergeCell ref="G35:H35"/>
    <mergeCell ref="I35:J35"/>
    <mergeCell ref="K35:L35"/>
    <mergeCell ref="M35:N35"/>
    <mergeCell ref="E36:F36"/>
    <mergeCell ref="G36:H36"/>
    <mergeCell ref="I36:J36"/>
    <mergeCell ref="K36:L36"/>
    <mergeCell ref="M36:N36"/>
    <mergeCell ref="M43:N43"/>
    <mergeCell ref="E44:F44"/>
    <mergeCell ref="G44:H44"/>
    <mergeCell ref="I44:J44"/>
    <mergeCell ref="K44:L44"/>
    <mergeCell ref="M44:N44"/>
    <mergeCell ref="E40:F40"/>
    <mergeCell ref="G40:H40"/>
    <mergeCell ref="I40:J40"/>
    <mergeCell ref="K40:L40"/>
    <mergeCell ref="M40:N40"/>
    <mergeCell ref="E41:F41"/>
    <mergeCell ref="G41:H41"/>
    <mergeCell ref="I41:J41"/>
    <mergeCell ref="K41:L41"/>
    <mergeCell ref="M41:N41"/>
    <mergeCell ref="M47:N47"/>
    <mergeCell ref="E48:F48"/>
    <mergeCell ref="G48:H48"/>
    <mergeCell ref="I48:J48"/>
    <mergeCell ref="K48:L48"/>
    <mergeCell ref="M48:N48"/>
    <mergeCell ref="E45:F45"/>
    <mergeCell ref="G45:H45"/>
    <mergeCell ref="I45:J45"/>
    <mergeCell ref="K45:L45"/>
    <mergeCell ref="M45:N45"/>
    <mergeCell ref="E46:F46"/>
    <mergeCell ref="G46:H46"/>
    <mergeCell ref="I46:J46"/>
    <mergeCell ref="K46:L46"/>
    <mergeCell ref="M46:N46"/>
    <mergeCell ref="B50:C50"/>
    <mergeCell ref="C67:D67"/>
    <mergeCell ref="B27:C27"/>
    <mergeCell ref="B25:C25"/>
    <mergeCell ref="B26:C26"/>
    <mergeCell ref="E47:F47"/>
    <mergeCell ref="G47:H47"/>
    <mergeCell ref="I47:J47"/>
    <mergeCell ref="K47:L47"/>
    <mergeCell ref="E43:F43"/>
    <mergeCell ref="G43:H43"/>
    <mergeCell ref="I43:J43"/>
    <mergeCell ref="K43:L43"/>
    <mergeCell ref="E37:F37"/>
    <mergeCell ref="G37:H37"/>
    <mergeCell ref="I37:J37"/>
    <mergeCell ref="K37:L37"/>
    <mergeCell ref="B32:D32"/>
    <mergeCell ref="E32:F32"/>
    <mergeCell ref="G32:H32"/>
    <mergeCell ref="I32:J32"/>
    <mergeCell ref="K32:L32"/>
  </mergeCells>
  <conditionalFormatting sqref="E31 G31 I31 K31 M31">
    <cfRule type="cellIs" dxfId="26" priority="17" stopIfTrue="1" operator="equal">
      <formula>"complaying with minimum"</formula>
    </cfRule>
  </conditionalFormatting>
  <conditionalFormatting sqref="F12:F24 H12:H24 H29 F29">
    <cfRule type="cellIs" dxfId="25" priority="16" stopIfTrue="1" operator="lessThan">
      <formula>$D$17*E$17</formula>
    </cfRule>
  </conditionalFormatting>
  <conditionalFormatting sqref="J12:J24 J29">
    <cfRule type="cellIs" dxfId="24" priority="15" stopIfTrue="1" operator="lessThan">
      <formula>$D$17*I$17</formula>
    </cfRule>
  </conditionalFormatting>
  <conditionalFormatting sqref="L12:L24 L29">
    <cfRule type="cellIs" dxfId="23" priority="14" stopIfTrue="1" operator="lessThan">
      <formula>$D$17*K$17</formula>
    </cfRule>
  </conditionalFormatting>
  <conditionalFormatting sqref="N12:N24 N29">
    <cfRule type="cellIs" dxfId="22" priority="13" stopIfTrue="1" operator="lessThan">
      <formula>$D$17*M$17</formula>
    </cfRule>
  </conditionalFormatting>
  <conditionalFormatting sqref="F27:F28 H27:H28">
    <cfRule type="cellIs" dxfId="21" priority="12" stopIfTrue="1" operator="lessThan">
      <formula>$D$17*E$17</formula>
    </cfRule>
  </conditionalFormatting>
  <conditionalFormatting sqref="J27:J28">
    <cfRule type="cellIs" dxfId="20" priority="11" stopIfTrue="1" operator="lessThan">
      <formula>$D$17*I$17</formula>
    </cfRule>
  </conditionalFormatting>
  <conditionalFormatting sqref="L27:L28">
    <cfRule type="cellIs" dxfId="19" priority="10" stopIfTrue="1" operator="lessThan">
      <formula>$D$17*K$17</formula>
    </cfRule>
  </conditionalFormatting>
  <conditionalFormatting sqref="N27:N28">
    <cfRule type="cellIs" dxfId="18" priority="9" stopIfTrue="1" operator="lessThan">
      <formula>$D$17*M$17</formula>
    </cfRule>
  </conditionalFormatting>
  <conditionalFormatting sqref="H26 F26">
    <cfRule type="cellIs" dxfId="17" priority="8" stopIfTrue="1" operator="lessThan">
      <formula>$D$17*E$17</formula>
    </cfRule>
  </conditionalFormatting>
  <conditionalFormatting sqref="J26">
    <cfRule type="cellIs" dxfId="16" priority="7" stopIfTrue="1" operator="lessThan">
      <formula>$D$17*I$17</formula>
    </cfRule>
  </conditionalFormatting>
  <conditionalFormatting sqref="L26">
    <cfRule type="cellIs" dxfId="15" priority="6" stopIfTrue="1" operator="lessThan">
      <formula>$D$17*K$17</formula>
    </cfRule>
  </conditionalFormatting>
  <conditionalFormatting sqref="N26">
    <cfRule type="cellIs" dxfId="14" priority="5" stopIfTrue="1" operator="lessThan">
      <formula>$D$17*M$17</formula>
    </cfRule>
  </conditionalFormatting>
  <conditionalFormatting sqref="H25 F25">
    <cfRule type="cellIs" dxfId="13" priority="4" stopIfTrue="1" operator="lessThan">
      <formula>$D$17*E$17</formula>
    </cfRule>
  </conditionalFormatting>
  <conditionalFormatting sqref="J25">
    <cfRule type="cellIs" dxfId="12" priority="3" stopIfTrue="1" operator="lessThan">
      <formula>$D$17*I$17</formula>
    </cfRule>
  </conditionalFormatting>
  <conditionalFormatting sqref="L25">
    <cfRule type="cellIs" dxfId="11" priority="2" stopIfTrue="1" operator="lessThan">
      <formula>$D$17*K$17</formula>
    </cfRule>
  </conditionalFormatting>
  <conditionalFormatting sqref="N25">
    <cfRule type="cellIs" dxfId="10" priority="1" stopIfTrue="1" operator="lessThan">
      <formula>$D$17*M$17</formula>
    </cfRule>
  </conditionalFormatting>
  <dataValidations count="7">
    <dataValidation type="decimal" operator="greaterThanOrEqual" allowBlank="1" showInputMessage="1" showErrorMessage="1" sqref="E17:E18 G17:G18 I17:I18 K17:K18 M17:M18 M20:M22 K20:K22 I20:I22 G20:G22 E20:E22 M29 I29 K29 G29 M24 K24 I24 G24 E24 E29">
      <formula1>0</formula1>
    </dataValidation>
    <dataValidation type="whole" allowBlank="1" showInputMessage="1" showErrorMessage="1" sqref="E14:E15 G13:G15 I13:I15 K13:K15 M13:M15">
      <formula1>0</formula1>
      <formula2>1</formula2>
    </dataValidation>
    <dataValidation type="whole" allowBlank="1" showInputMessage="1" showErrorMessage="1" error="_x000a_" sqref="E13">
      <formula1>0</formula1>
      <formula2>1</formula2>
    </dataValidation>
    <dataValidation type="whole" operator="greaterThanOrEqual" allowBlank="1" showInputMessage="1" showErrorMessage="1" sqref="E12 K12 M12 I12 G12 E16 G16 I16 K16 M16 E19 G19 I19 K19 M19 E23 G23 I23 K23 M23 E25:E28 G25:G28 I25:I28 K25:K28 M25:M28">
      <formula1>0</formula1>
    </dataValidation>
    <dataValidation type="whole" allowBlank="1" showInputMessage="1" showErrorMessage="1" error="X deberá ser un número positivo, sin decimales, que podrá variar entre 0 y 70" sqref="E36:N38">
      <formula1>0</formula1>
      <formula2>70</formula2>
    </dataValidation>
    <dataValidation operator="greaterThanOrEqual" allowBlank="1" showInputMessage="1" showErrorMessage="1" sqref="E30 G30 I30 K30 M30"/>
    <dataValidation type="decimal" allowBlank="1" showInputMessage="1" showErrorMessage="1" sqref="E41:N41">
      <formula1>20</formula1>
      <formula2>40</formula2>
    </dataValidation>
  </dataValidations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28"/>
  <sheetViews>
    <sheetView zoomScale="85" zoomScaleNormal="85" workbookViewId="0">
      <pane xSplit="4" topLeftCell="E1" activePane="topRight" state="frozen"/>
      <selection activeCell="G9" sqref="G9"/>
      <selection pane="topRight" activeCell="C31" sqref="C31"/>
    </sheetView>
  </sheetViews>
  <sheetFormatPr baseColWidth="10" defaultRowHeight="12.75" x14ac:dyDescent="0.2"/>
  <cols>
    <col min="1" max="1" width="3" style="2" customWidth="1"/>
    <col min="2" max="2" width="38.140625" style="44" customWidth="1"/>
    <col min="3" max="3" width="76.28515625" style="44" customWidth="1"/>
    <col min="4" max="4" width="31.7109375" style="44" customWidth="1"/>
    <col min="5" max="5" width="14.42578125" style="44" bestFit="1" customWidth="1"/>
    <col min="6" max="6" width="13.7109375" style="44" customWidth="1"/>
    <col min="7" max="7" width="14.42578125" style="44" bestFit="1" customWidth="1"/>
    <col min="8" max="8" width="13.7109375" style="44" customWidth="1"/>
    <col min="9" max="9" width="14.42578125" style="44" bestFit="1" customWidth="1"/>
    <col min="10" max="10" width="13.7109375" style="44" customWidth="1"/>
    <col min="11" max="11" width="14.42578125" style="44" bestFit="1" customWidth="1"/>
    <col min="12" max="12" width="13.7109375" style="44" customWidth="1"/>
    <col min="13" max="13" width="14.42578125" style="44" bestFit="1" customWidth="1"/>
    <col min="14" max="14" width="13.7109375" style="44" customWidth="1"/>
    <col min="15" max="16384" width="11.42578125" style="2"/>
  </cols>
  <sheetData>
    <row r="1" spans="2:14" ht="6.7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x14ac:dyDescent="0.2">
      <c r="B2" s="2"/>
      <c r="D2" s="2"/>
      <c r="E2" s="2"/>
      <c r="F2" s="3"/>
      <c r="G2" s="3"/>
      <c r="H2" s="2"/>
      <c r="I2" s="2"/>
      <c r="J2" s="2"/>
      <c r="K2" s="2"/>
      <c r="L2" s="2"/>
      <c r="M2" s="2"/>
      <c r="N2" s="2"/>
    </row>
    <row r="3" spans="2:14" x14ac:dyDescent="0.2">
      <c r="B3" s="2"/>
      <c r="C3" s="48" t="s">
        <v>35</v>
      </c>
      <c r="D3" s="2"/>
      <c r="E3" s="2"/>
      <c r="F3" s="3"/>
      <c r="G3" s="3"/>
      <c r="H3" s="2"/>
      <c r="I3" s="2"/>
      <c r="J3" s="2"/>
      <c r="K3" s="2"/>
      <c r="L3" s="2"/>
      <c r="M3" s="2"/>
      <c r="N3" s="2"/>
    </row>
    <row r="4" spans="2:14" x14ac:dyDescent="0.2">
      <c r="B4" s="2"/>
      <c r="C4" s="48" t="s">
        <v>71</v>
      </c>
      <c r="D4" s="2"/>
      <c r="E4" s="2"/>
      <c r="F4" s="3"/>
      <c r="G4" s="3"/>
      <c r="H4" s="2"/>
      <c r="I4" s="2"/>
      <c r="J4" s="2"/>
      <c r="K4" s="2"/>
      <c r="L4" s="2"/>
      <c r="M4" s="2"/>
      <c r="N4" s="2"/>
    </row>
    <row r="5" spans="2:14" x14ac:dyDescent="0.2">
      <c r="B5" s="2"/>
      <c r="C5" s="49" t="s">
        <v>72</v>
      </c>
      <c r="D5" s="2"/>
      <c r="E5" s="2"/>
      <c r="F5" s="3"/>
      <c r="G5" s="3"/>
      <c r="H5" s="2"/>
      <c r="I5" s="2"/>
      <c r="J5" s="2"/>
      <c r="K5" s="2"/>
      <c r="L5" s="2"/>
      <c r="M5" s="2"/>
      <c r="N5" s="2"/>
    </row>
    <row r="6" spans="2:14" ht="39" customHeight="1" thickBot="1" x14ac:dyDescent="0.25">
      <c r="B6" s="2"/>
      <c r="C6" s="45" t="s">
        <v>4</v>
      </c>
      <c r="D6" s="2"/>
      <c r="E6" s="2"/>
      <c r="F6" s="3"/>
      <c r="G6" s="3"/>
      <c r="H6" s="2"/>
      <c r="I6" s="2"/>
      <c r="J6" s="2"/>
      <c r="K6" s="2"/>
      <c r="L6" s="2"/>
      <c r="M6" s="2"/>
      <c r="N6" s="2"/>
    </row>
    <row r="7" spans="2:14" s="6" customFormat="1" ht="15.75" thickBot="1" x14ac:dyDescent="0.25">
      <c r="B7" s="4" t="s">
        <v>5</v>
      </c>
      <c r="C7" s="5" t="s">
        <v>40</v>
      </c>
      <c r="D7" s="5" t="s">
        <v>36</v>
      </c>
      <c r="F7" s="7"/>
      <c r="G7" s="7"/>
    </row>
    <row r="8" spans="2:14" s="6" customFormat="1" ht="31.5" customHeight="1" thickBot="1" x14ac:dyDescent="0.25">
      <c r="B8" s="54"/>
      <c r="C8" s="50">
        <v>200</v>
      </c>
      <c r="D8" s="51" t="s">
        <v>38</v>
      </c>
      <c r="F8" s="7"/>
      <c r="G8" s="7"/>
    </row>
    <row r="9" spans="2:14" ht="37.5" customHeight="1" thickBot="1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 ht="20.25" customHeight="1" x14ac:dyDescent="0.2">
      <c r="B10" s="8" t="s">
        <v>6</v>
      </c>
      <c r="C10" s="9"/>
      <c r="D10" s="9"/>
      <c r="E10" s="85" t="s">
        <v>7</v>
      </c>
      <c r="F10" s="86"/>
      <c r="G10" s="85" t="s">
        <v>8</v>
      </c>
      <c r="H10" s="86"/>
      <c r="I10" s="85" t="s">
        <v>9</v>
      </c>
      <c r="J10" s="86"/>
      <c r="K10" s="85" t="s">
        <v>10</v>
      </c>
      <c r="L10" s="86"/>
      <c r="M10" s="85" t="s">
        <v>11</v>
      </c>
      <c r="N10" s="86"/>
    </row>
    <row r="11" spans="2:14" ht="15" customHeight="1" x14ac:dyDescent="0.25">
      <c r="B11" s="87" t="s">
        <v>56</v>
      </c>
      <c r="C11" s="87"/>
      <c r="D11" s="12" t="s">
        <v>15</v>
      </c>
      <c r="E11" s="13" t="s">
        <v>14</v>
      </c>
      <c r="F11" s="10" t="s">
        <v>13</v>
      </c>
      <c r="G11" s="13" t="s">
        <v>14</v>
      </c>
      <c r="H11" s="10" t="s">
        <v>13</v>
      </c>
      <c r="I11" s="13" t="s">
        <v>14</v>
      </c>
      <c r="J11" s="10" t="s">
        <v>13</v>
      </c>
      <c r="K11" s="13" t="s">
        <v>14</v>
      </c>
      <c r="L11" s="10" t="s">
        <v>13</v>
      </c>
      <c r="M11" s="13" t="s">
        <v>14</v>
      </c>
      <c r="N11" s="10" t="s">
        <v>13</v>
      </c>
    </row>
    <row r="12" spans="2:14" ht="35.1" customHeight="1" x14ac:dyDescent="0.2">
      <c r="B12" s="59" t="s">
        <v>57</v>
      </c>
      <c r="C12" s="60"/>
      <c r="D12" s="53">
        <v>5000</v>
      </c>
      <c r="E12" s="1"/>
      <c r="F12" s="11">
        <f>E12*$D12</f>
        <v>0</v>
      </c>
      <c r="G12" s="1"/>
      <c r="H12" s="11">
        <f>G12*$D12</f>
        <v>0</v>
      </c>
      <c r="I12" s="1"/>
      <c r="J12" s="11">
        <f>I12*$D12</f>
        <v>0</v>
      </c>
      <c r="K12" s="1"/>
      <c r="L12" s="11">
        <f>K12*$D12</f>
        <v>0</v>
      </c>
      <c r="M12" s="1"/>
      <c r="N12" s="11">
        <f>M12*$D12</f>
        <v>0</v>
      </c>
    </row>
    <row r="13" spans="2:14" ht="35.1" customHeight="1" x14ac:dyDescent="0.2">
      <c r="B13" s="59" t="s">
        <v>58</v>
      </c>
      <c r="C13" s="60"/>
      <c r="D13" s="53">
        <v>3000</v>
      </c>
      <c r="E13" s="1"/>
      <c r="F13" s="11">
        <f t="shared" ref="F13:F26" si="0">E13*$D13</f>
        <v>0</v>
      </c>
      <c r="G13" s="1"/>
      <c r="H13" s="11">
        <f t="shared" ref="H13:J26" si="1">G13*$D13</f>
        <v>0</v>
      </c>
      <c r="I13" s="1"/>
      <c r="J13" s="11">
        <f t="shared" si="1"/>
        <v>0</v>
      </c>
      <c r="K13" s="1"/>
      <c r="L13" s="11">
        <f t="shared" ref="L13:N26" si="2">K13*$D13</f>
        <v>0</v>
      </c>
      <c r="M13" s="1"/>
      <c r="N13" s="11">
        <f t="shared" si="2"/>
        <v>0</v>
      </c>
    </row>
    <row r="14" spans="2:14" ht="35.1" customHeight="1" x14ac:dyDescent="0.2">
      <c r="B14" s="59" t="s">
        <v>43</v>
      </c>
      <c r="C14" s="60"/>
      <c r="D14" s="53">
        <v>100</v>
      </c>
      <c r="E14" s="1"/>
      <c r="F14" s="11">
        <f t="shared" si="0"/>
        <v>0</v>
      </c>
      <c r="G14" s="1"/>
      <c r="H14" s="11">
        <f t="shared" si="1"/>
        <v>0</v>
      </c>
      <c r="I14" s="1"/>
      <c r="J14" s="11">
        <f t="shared" si="1"/>
        <v>0</v>
      </c>
      <c r="K14" s="1"/>
      <c r="L14" s="11">
        <f t="shared" si="2"/>
        <v>0</v>
      </c>
      <c r="M14" s="1"/>
      <c r="N14" s="11">
        <f t="shared" si="2"/>
        <v>0</v>
      </c>
    </row>
    <row r="15" spans="2:14" ht="35.1" customHeight="1" x14ac:dyDescent="0.2">
      <c r="B15" s="59" t="s">
        <v>44</v>
      </c>
      <c r="C15" s="60"/>
      <c r="D15" s="53">
        <v>100</v>
      </c>
      <c r="E15" s="1"/>
      <c r="F15" s="11">
        <f t="shared" si="0"/>
        <v>0</v>
      </c>
      <c r="G15" s="1"/>
      <c r="H15" s="11">
        <f t="shared" si="1"/>
        <v>0</v>
      </c>
      <c r="I15" s="1"/>
      <c r="J15" s="11">
        <f t="shared" si="1"/>
        <v>0</v>
      </c>
      <c r="K15" s="1"/>
      <c r="L15" s="11">
        <f t="shared" si="2"/>
        <v>0</v>
      </c>
      <c r="M15" s="1"/>
      <c r="N15" s="11">
        <f t="shared" si="2"/>
        <v>0</v>
      </c>
    </row>
    <row r="16" spans="2:14" ht="33.75" customHeight="1" x14ac:dyDescent="0.2">
      <c r="B16" s="59" t="s">
        <v>60</v>
      </c>
      <c r="C16" s="60"/>
      <c r="D16" s="53">
        <v>100</v>
      </c>
      <c r="E16" s="1"/>
      <c r="F16" s="11">
        <f t="shared" si="0"/>
        <v>0</v>
      </c>
      <c r="G16" s="1"/>
      <c r="H16" s="11">
        <f t="shared" si="1"/>
        <v>0</v>
      </c>
      <c r="I16" s="1"/>
      <c r="J16" s="11">
        <f t="shared" si="1"/>
        <v>0</v>
      </c>
      <c r="K16" s="1"/>
      <c r="L16" s="11">
        <f t="shared" si="2"/>
        <v>0</v>
      </c>
      <c r="M16" s="1"/>
      <c r="N16" s="11">
        <f t="shared" si="2"/>
        <v>0</v>
      </c>
    </row>
    <row r="17" spans="2:14" ht="35.1" customHeight="1" x14ac:dyDescent="0.2">
      <c r="B17" s="59" t="s">
        <v>62</v>
      </c>
      <c r="C17" s="60"/>
      <c r="D17" s="53">
        <v>3</v>
      </c>
      <c r="E17" s="1"/>
      <c r="F17" s="11">
        <f t="shared" si="0"/>
        <v>0</v>
      </c>
      <c r="G17" s="1"/>
      <c r="H17" s="11">
        <f t="shared" si="1"/>
        <v>0</v>
      </c>
      <c r="I17" s="1"/>
      <c r="J17" s="11">
        <f t="shared" si="1"/>
        <v>0</v>
      </c>
      <c r="K17" s="1"/>
      <c r="L17" s="11">
        <f t="shared" si="2"/>
        <v>0</v>
      </c>
      <c r="M17" s="1"/>
      <c r="N17" s="11">
        <f t="shared" si="2"/>
        <v>0</v>
      </c>
    </row>
    <row r="18" spans="2:14" ht="35.1" customHeight="1" x14ac:dyDescent="0.2">
      <c r="B18" s="59" t="s">
        <v>46</v>
      </c>
      <c r="C18" s="60"/>
      <c r="D18" s="53">
        <v>2</v>
      </c>
      <c r="E18" s="1"/>
      <c r="F18" s="11">
        <f t="shared" si="0"/>
        <v>0</v>
      </c>
      <c r="G18" s="1"/>
      <c r="H18" s="11">
        <f t="shared" si="1"/>
        <v>0</v>
      </c>
      <c r="I18" s="1"/>
      <c r="J18" s="11">
        <f t="shared" si="1"/>
        <v>0</v>
      </c>
      <c r="K18" s="1"/>
      <c r="L18" s="11">
        <f t="shared" si="2"/>
        <v>0</v>
      </c>
      <c r="M18" s="1"/>
      <c r="N18" s="11">
        <f t="shared" si="2"/>
        <v>0</v>
      </c>
    </row>
    <row r="19" spans="2:14" ht="35.1" customHeight="1" x14ac:dyDescent="0.2">
      <c r="B19" s="59" t="s">
        <v>47</v>
      </c>
      <c r="C19" s="60"/>
      <c r="D19" s="52">
        <v>0.2</v>
      </c>
      <c r="E19" s="1"/>
      <c r="F19" s="11">
        <f t="shared" si="0"/>
        <v>0</v>
      </c>
      <c r="G19" s="1"/>
      <c r="H19" s="11">
        <f t="shared" si="1"/>
        <v>0</v>
      </c>
      <c r="I19" s="1"/>
      <c r="J19" s="11">
        <f t="shared" si="1"/>
        <v>0</v>
      </c>
      <c r="K19" s="1"/>
      <c r="L19" s="11">
        <f t="shared" si="2"/>
        <v>0</v>
      </c>
      <c r="M19" s="1"/>
      <c r="N19" s="11">
        <f t="shared" si="2"/>
        <v>0</v>
      </c>
    </row>
    <row r="20" spans="2:14" ht="35.1" customHeight="1" x14ac:dyDescent="0.2">
      <c r="B20" s="59" t="s">
        <v>49</v>
      </c>
      <c r="C20" s="60"/>
      <c r="D20" s="14">
        <v>0.04</v>
      </c>
      <c r="E20" s="1"/>
      <c r="F20" s="11">
        <f t="shared" si="0"/>
        <v>0</v>
      </c>
      <c r="G20" s="1"/>
      <c r="H20" s="11">
        <f t="shared" si="1"/>
        <v>0</v>
      </c>
      <c r="I20" s="1"/>
      <c r="J20" s="11">
        <f t="shared" si="1"/>
        <v>0</v>
      </c>
      <c r="K20" s="1"/>
      <c r="L20" s="11">
        <f t="shared" si="2"/>
        <v>0</v>
      </c>
      <c r="M20" s="1"/>
      <c r="N20" s="11">
        <f t="shared" si="2"/>
        <v>0</v>
      </c>
    </row>
    <row r="21" spans="2:14" ht="35.1" customHeight="1" x14ac:dyDescent="0.2">
      <c r="B21" s="59" t="s">
        <v>51</v>
      </c>
      <c r="C21" s="60"/>
      <c r="D21" s="14">
        <v>0.02</v>
      </c>
      <c r="E21" s="1"/>
      <c r="F21" s="11">
        <f t="shared" si="0"/>
        <v>0</v>
      </c>
      <c r="G21" s="1"/>
      <c r="H21" s="11">
        <f t="shared" si="1"/>
        <v>0</v>
      </c>
      <c r="I21" s="1"/>
      <c r="J21" s="11">
        <f t="shared" si="1"/>
        <v>0</v>
      </c>
      <c r="K21" s="1"/>
      <c r="L21" s="11">
        <f t="shared" si="2"/>
        <v>0</v>
      </c>
      <c r="M21" s="1"/>
      <c r="N21" s="11">
        <f t="shared" si="2"/>
        <v>0</v>
      </c>
    </row>
    <row r="22" spans="2:14" ht="35.1" customHeight="1" x14ac:dyDescent="0.2">
      <c r="B22" s="59" t="s">
        <v>69</v>
      </c>
      <c r="C22" s="60"/>
      <c r="D22" s="14">
        <v>0.02</v>
      </c>
      <c r="E22" s="1"/>
      <c r="F22" s="11">
        <f t="shared" si="0"/>
        <v>0</v>
      </c>
      <c r="G22" s="1"/>
      <c r="H22" s="11">
        <f t="shared" si="1"/>
        <v>0</v>
      </c>
      <c r="I22" s="1"/>
      <c r="J22" s="11">
        <f t="shared" si="1"/>
        <v>0</v>
      </c>
      <c r="K22" s="1"/>
      <c r="L22" s="11">
        <f t="shared" si="2"/>
        <v>0</v>
      </c>
      <c r="M22" s="1"/>
      <c r="N22" s="11">
        <f t="shared" si="2"/>
        <v>0</v>
      </c>
    </row>
    <row r="23" spans="2:14" ht="35.1" customHeight="1" x14ac:dyDescent="0.2">
      <c r="B23" s="59" t="s">
        <v>48</v>
      </c>
      <c r="C23" s="60"/>
      <c r="D23" s="14">
        <v>0.02</v>
      </c>
      <c r="E23" s="1"/>
      <c r="F23" s="11">
        <f t="shared" si="0"/>
        <v>0</v>
      </c>
      <c r="G23" s="1"/>
      <c r="H23" s="11">
        <f t="shared" si="1"/>
        <v>0</v>
      </c>
      <c r="I23" s="1"/>
      <c r="J23" s="11">
        <f t="shared" si="1"/>
        <v>0</v>
      </c>
      <c r="K23" s="1"/>
      <c r="L23" s="11">
        <f t="shared" si="2"/>
        <v>0</v>
      </c>
      <c r="M23" s="1"/>
      <c r="N23" s="11">
        <f t="shared" si="2"/>
        <v>0</v>
      </c>
    </row>
    <row r="24" spans="2:14" ht="35.1" customHeight="1" x14ac:dyDescent="0.2">
      <c r="B24" s="59" t="s">
        <v>63</v>
      </c>
      <c r="C24" s="60"/>
      <c r="D24" s="14">
        <v>0.01</v>
      </c>
      <c r="E24" s="1"/>
      <c r="F24" s="11">
        <f t="shared" si="0"/>
        <v>0</v>
      </c>
      <c r="G24" s="1"/>
      <c r="H24" s="11">
        <f t="shared" si="1"/>
        <v>0</v>
      </c>
      <c r="I24" s="1"/>
      <c r="J24" s="11">
        <f t="shared" si="1"/>
        <v>0</v>
      </c>
      <c r="K24" s="1"/>
      <c r="L24" s="11">
        <f t="shared" si="2"/>
        <v>0</v>
      </c>
      <c r="M24" s="1"/>
      <c r="N24" s="11">
        <f t="shared" si="2"/>
        <v>0</v>
      </c>
    </row>
    <row r="25" spans="2:14" ht="35.1" customHeight="1" x14ac:dyDescent="0.2">
      <c r="B25" s="59" t="s">
        <v>54</v>
      </c>
      <c r="C25" s="60"/>
      <c r="D25" s="14">
        <v>1</v>
      </c>
      <c r="E25" s="1"/>
      <c r="F25" s="11">
        <f t="shared" si="0"/>
        <v>0</v>
      </c>
      <c r="G25" s="1"/>
      <c r="H25" s="11">
        <f t="shared" si="1"/>
        <v>0</v>
      </c>
      <c r="I25" s="1"/>
      <c r="J25" s="11">
        <f t="shared" si="1"/>
        <v>0</v>
      </c>
      <c r="K25" s="1"/>
      <c r="L25" s="11">
        <f t="shared" si="2"/>
        <v>0</v>
      </c>
      <c r="M25" s="1"/>
      <c r="N25" s="11">
        <f t="shared" si="2"/>
        <v>0</v>
      </c>
    </row>
    <row r="26" spans="2:14" ht="35.1" customHeight="1" thickBot="1" x14ac:dyDescent="0.25">
      <c r="B26" s="89"/>
      <c r="C26" s="90"/>
      <c r="D26" s="88"/>
      <c r="E26" s="1"/>
      <c r="F26" s="11">
        <f t="shared" si="0"/>
        <v>0</v>
      </c>
      <c r="G26" s="1"/>
      <c r="H26" s="11">
        <f t="shared" si="1"/>
        <v>0</v>
      </c>
      <c r="I26" s="1"/>
      <c r="J26" s="11">
        <f t="shared" si="1"/>
        <v>0</v>
      </c>
      <c r="K26" s="1"/>
      <c r="L26" s="11">
        <f t="shared" si="2"/>
        <v>0</v>
      </c>
      <c r="M26" s="1"/>
      <c r="N26" s="11">
        <f t="shared" si="2"/>
        <v>0</v>
      </c>
    </row>
    <row r="27" spans="2:14" s="16" customFormat="1" ht="35.1" customHeight="1" thickBot="1" x14ac:dyDescent="0.3">
      <c r="B27" s="83" t="s">
        <v>16</v>
      </c>
      <c r="C27" s="84"/>
      <c r="D27" s="46"/>
      <c r="E27" s="79">
        <f>SUM(F12:F26)</f>
        <v>0</v>
      </c>
      <c r="F27" s="80"/>
      <c r="G27" s="79">
        <f t="shared" ref="G27" si="3">SUM(H12:H26)</f>
        <v>0</v>
      </c>
      <c r="H27" s="80"/>
      <c r="I27" s="79">
        <f t="shared" ref="I27" si="4">SUM(J12:J26)</f>
        <v>0</v>
      </c>
      <c r="J27" s="80"/>
      <c r="K27" s="79">
        <f t="shared" ref="K27" si="5">SUM(L12:L26)</f>
        <v>0</v>
      </c>
      <c r="L27" s="80"/>
      <c r="M27" s="79">
        <f t="shared" ref="M27" si="6">SUM(N12:N26)</f>
        <v>0</v>
      </c>
      <c r="N27" s="80"/>
    </row>
    <row r="28" spans="2:14" s="17" customFormat="1" ht="33.75" customHeight="1" x14ac:dyDescent="0.25">
      <c r="E28" s="81" t="str">
        <f>IF(E27=0,"",IF(E27&lt;$C$8,"non complaying with minimum","complaying with minimum"))</f>
        <v/>
      </c>
      <c r="F28" s="82"/>
      <c r="G28" s="81" t="str">
        <f t="shared" ref="G28" si="7">IF(G27=0,"",IF(G27&lt;$C$8,"non complaying with minimum","complaying with minimum"))</f>
        <v/>
      </c>
      <c r="H28" s="82"/>
      <c r="I28" s="81" t="str">
        <f t="shared" ref="I28" si="8">IF(I27=0,"",IF(I27&lt;$C$8,"non complaying with minimum","complaying with minimum"))</f>
        <v/>
      </c>
      <c r="J28" s="82"/>
      <c r="K28" s="81" t="str">
        <f t="shared" ref="K28" si="9">IF(K27=0,"",IF(K27&lt;$C$8,"non complaying with minimum","complaying with minimum"))</f>
        <v/>
      </c>
      <c r="L28" s="82"/>
      <c r="M28" s="81" t="str">
        <f t="shared" ref="M28" si="10">IF(M27=0,"",IF(M27&lt;$C$8,"non complaying with minimum","complaying with minimum"))</f>
        <v/>
      </c>
      <c r="N28" s="82"/>
    </row>
    <row r="29" spans="2:14" ht="27" customHeight="1" x14ac:dyDescent="0.2">
      <c r="B29" s="67" t="s">
        <v>17</v>
      </c>
      <c r="C29" s="67"/>
      <c r="D29" s="67"/>
      <c r="E29" s="68">
        <f>E27*5000</f>
        <v>0</v>
      </c>
      <c r="F29" s="69"/>
      <c r="G29" s="68">
        <f>G27*5000</f>
        <v>0</v>
      </c>
      <c r="H29" s="69"/>
      <c r="I29" s="68">
        <f>I27*5000</f>
        <v>0</v>
      </c>
      <c r="J29" s="69"/>
      <c r="K29" s="68">
        <f>K27*5000</f>
        <v>0</v>
      </c>
      <c r="L29" s="69"/>
      <c r="M29" s="68">
        <f>M27*5000</f>
        <v>0</v>
      </c>
      <c r="N29" s="69"/>
    </row>
    <row r="30" spans="2:14" ht="15.75" customHeight="1" x14ac:dyDescent="0.2">
      <c r="B30" s="18"/>
      <c r="C30" s="18"/>
      <c r="D30" s="18"/>
      <c r="E30" s="19"/>
      <c r="F30" s="20"/>
      <c r="G30" s="19"/>
      <c r="H30" s="20"/>
      <c r="I30" s="19"/>
      <c r="J30" s="20"/>
      <c r="K30" s="19"/>
      <c r="L30" s="20"/>
      <c r="M30" s="19"/>
      <c r="N30" s="20"/>
    </row>
    <row r="31" spans="2:14" ht="24" customHeight="1" thickBot="1" x14ac:dyDescent="0.25">
      <c r="B31" s="18"/>
      <c r="C31" s="18"/>
      <c r="D31" s="18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2:14" ht="20.25" customHeight="1" x14ac:dyDescent="0.2">
      <c r="B32" s="2"/>
      <c r="C32" s="2"/>
      <c r="D32" s="22" t="s">
        <v>18</v>
      </c>
      <c r="E32" s="63" t="str">
        <f>E10</f>
        <v>OFFER 1</v>
      </c>
      <c r="F32" s="64"/>
      <c r="G32" s="63" t="str">
        <f>G10</f>
        <v>OFFER 2</v>
      </c>
      <c r="H32" s="64"/>
      <c r="I32" s="63" t="str">
        <f>I10</f>
        <v>OFFER 3</v>
      </c>
      <c r="J32" s="64"/>
      <c r="K32" s="63" t="str">
        <f>K10</f>
        <v>OFFER 4</v>
      </c>
      <c r="L32" s="64"/>
      <c r="M32" s="63" t="str">
        <f>M10</f>
        <v>OFFER 5</v>
      </c>
      <c r="N32" s="64"/>
    </row>
    <row r="33" spans="2:14" ht="35.1" customHeight="1" x14ac:dyDescent="0.2">
      <c r="B33" s="2"/>
      <c r="C33" s="2"/>
      <c r="D33" s="23" t="s">
        <v>1</v>
      </c>
      <c r="E33" s="65"/>
      <c r="F33" s="66"/>
      <c r="G33" s="65"/>
      <c r="H33" s="66"/>
      <c r="I33" s="65"/>
      <c r="J33" s="66"/>
      <c r="K33" s="65"/>
      <c r="L33" s="66"/>
      <c r="M33" s="65"/>
      <c r="N33" s="66"/>
    </row>
    <row r="34" spans="2:14" ht="35.1" customHeight="1" x14ac:dyDescent="0.2">
      <c r="B34" s="2"/>
      <c r="C34" s="2"/>
      <c r="D34" s="23" t="s">
        <v>3</v>
      </c>
      <c r="E34" s="65"/>
      <c r="F34" s="66"/>
      <c r="G34" s="65"/>
      <c r="H34" s="66"/>
      <c r="I34" s="65"/>
      <c r="J34" s="66"/>
      <c r="K34" s="65"/>
      <c r="L34" s="66"/>
      <c r="M34" s="65"/>
      <c r="N34" s="66"/>
    </row>
    <row r="35" spans="2:14" ht="35.1" customHeight="1" thickBot="1" x14ac:dyDescent="0.25">
      <c r="B35" s="2"/>
      <c r="C35" s="2"/>
      <c r="D35" s="24" t="s">
        <v>2</v>
      </c>
      <c r="E35" s="77"/>
      <c r="F35" s="78"/>
      <c r="G35" s="77"/>
      <c r="H35" s="78"/>
      <c r="I35" s="77"/>
      <c r="J35" s="78"/>
      <c r="K35" s="77"/>
      <c r="L35" s="78"/>
      <c r="M35" s="77"/>
      <c r="N35" s="78"/>
    </row>
    <row r="36" spans="2:14" ht="24" customHeight="1" thickBot="1" x14ac:dyDescent="0.25">
      <c r="B36" s="2"/>
      <c r="C36" s="2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2:14" ht="20.25" customHeight="1" x14ac:dyDescent="0.2">
      <c r="B37" s="2"/>
      <c r="C37" s="2"/>
      <c r="D37" s="22" t="s">
        <v>19</v>
      </c>
      <c r="E37" s="63" t="str">
        <f>E10</f>
        <v>OFFER 1</v>
      </c>
      <c r="F37" s="64"/>
      <c r="G37" s="63" t="str">
        <f>G10</f>
        <v>OFFER 2</v>
      </c>
      <c r="H37" s="64"/>
      <c r="I37" s="63" t="str">
        <f>I10</f>
        <v>OFFER 3</v>
      </c>
      <c r="J37" s="64"/>
      <c r="K37" s="63" t="str">
        <f>K10</f>
        <v>OFFER 4</v>
      </c>
      <c r="L37" s="64"/>
      <c r="M37" s="63" t="str">
        <f>M10</f>
        <v>OFFER 5</v>
      </c>
      <c r="N37" s="64"/>
    </row>
    <row r="38" spans="2:14" ht="35.1" customHeight="1" thickBot="1" x14ac:dyDescent="0.25">
      <c r="B38" s="2"/>
      <c r="C38" s="2"/>
      <c r="D38" s="24" t="s">
        <v>0</v>
      </c>
      <c r="E38" s="75"/>
      <c r="F38" s="76"/>
      <c r="G38" s="75"/>
      <c r="H38" s="76"/>
      <c r="I38" s="75"/>
      <c r="J38" s="76"/>
      <c r="K38" s="75"/>
      <c r="L38" s="76"/>
      <c r="M38" s="75"/>
      <c r="N38" s="76"/>
    </row>
    <row r="39" spans="2:14" s="26" customFormat="1" ht="22.5" customHeight="1" thickBot="1" x14ac:dyDescent="0.2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2:14" ht="20.25" customHeight="1" x14ac:dyDescent="0.2">
      <c r="B40" s="27"/>
      <c r="C40" s="27"/>
      <c r="D40" s="22" t="s">
        <v>20</v>
      </c>
      <c r="E40" s="63" t="str">
        <f>E10</f>
        <v>OFFER 1</v>
      </c>
      <c r="F40" s="64"/>
      <c r="G40" s="63" t="str">
        <f>G10</f>
        <v>OFFER 2</v>
      </c>
      <c r="H40" s="64"/>
      <c r="I40" s="63" t="str">
        <f>I10</f>
        <v>OFFER 3</v>
      </c>
      <c r="J40" s="64"/>
      <c r="K40" s="63" t="str">
        <f>K10</f>
        <v>OFFER 4</v>
      </c>
      <c r="L40" s="64"/>
      <c r="M40" s="63" t="str">
        <f>M10</f>
        <v>OFFER 5</v>
      </c>
      <c r="N40" s="64"/>
    </row>
    <row r="41" spans="2:14" ht="35.1" customHeight="1" x14ac:dyDescent="0.2">
      <c r="B41" s="27"/>
      <c r="C41" s="27"/>
      <c r="D41" s="23" t="s">
        <v>21</v>
      </c>
      <c r="E41" s="71" t="str">
        <f>IF(E33="","",ROUND(20*(E38/$C$52)+40*(E27/$C$48)+40*(E33/$C$49),2))</f>
        <v/>
      </c>
      <c r="F41" s="72"/>
      <c r="G41" s="71" t="str">
        <f>IF(G33="","",ROUND(20*(G38/$C$52)+40*(G27/$C$48)+40*(G33/$C$49),2))</f>
        <v/>
      </c>
      <c r="H41" s="72"/>
      <c r="I41" s="71" t="str">
        <f>IF(I33="","",ROUND(20*(I38/$C$52)+40*(I27/$C$48)+40*(I33/$C$49),2))</f>
        <v/>
      </c>
      <c r="J41" s="72"/>
      <c r="K41" s="71" t="str">
        <f>IF(K33="","",ROUND(20*(K38/$C$52)+40*(K27/$C$48)+40*(K33/$C$49),2))</f>
        <v/>
      </c>
      <c r="L41" s="72"/>
      <c r="M41" s="71" t="str">
        <f>IF(M33="","",ROUND(20*(M38/$C$52)+40*(M27/$C$48)+40*(M33/$C$49),2))</f>
        <v/>
      </c>
      <c r="N41" s="72"/>
    </row>
    <row r="42" spans="2:14" ht="35.1" customHeight="1" x14ac:dyDescent="0.2">
      <c r="B42" s="27"/>
      <c r="C42" s="27"/>
      <c r="D42" s="23" t="s">
        <v>22</v>
      </c>
      <c r="E42" s="71" t="str">
        <f>IF(E34="","",ROUND(20*(E38/$C$52)+40*(E27/$C$48)+40*(E34/$C$50),2))</f>
        <v/>
      </c>
      <c r="F42" s="72"/>
      <c r="G42" s="71" t="str">
        <f>IF(G34="","",ROUND(20*(G38/$C$52)+40*(G27/$C$48)+40*(G34/$C$50),2))</f>
        <v/>
      </c>
      <c r="H42" s="72"/>
      <c r="I42" s="71" t="str">
        <f>IF(I34="","",ROUND(20*(I38/$C$52)+40*(I27/$C$48)+40*(I34/$C$50),2))</f>
        <v/>
      </c>
      <c r="J42" s="72"/>
      <c r="K42" s="71" t="str">
        <f>IF(K34="","",ROUND(20*(K38/$C$52)+40*(K27/$C$48)+40*(K34/$C$50),2))</f>
        <v/>
      </c>
      <c r="L42" s="72"/>
      <c r="M42" s="71" t="str">
        <f>IF(M34="","",ROUND(20*(M38/$C$52)+40*(M27/$C$48)+40*(M34/$C$50),2))</f>
        <v/>
      </c>
      <c r="N42" s="72"/>
    </row>
    <row r="43" spans="2:14" ht="35.1" customHeight="1" thickBot="1" x14ac:dyDescent="0.25">
      <c r="B43" s="27"/>
      <c r="C43" s="27"/>
      <c r="D43" s="28" t="s">
        <v>23</v>
      </c>
      <c r="E43" s="73" t="str">
        <f>IF(E35="","",ROUND(20*(E38/$C$52)+40*(E27/$C$48)+40*(E35/$C$51),2))</f>
        <v/>
      </c>
      <c r="F43" s="74"/>
      <c r="G43" s="73" t="str">
        <f>IF(G35="","",ROUND(20*(G38/$C$52)+40*(G27/$C$48)+40*(G35/$C$51),2))</f>
        <v/>
      </c>
      <c r="H43" s="74"/>
      <c r="I43" s="73" t="str">
        <f>IF(I35="","",ROUND(20*(I38/$C$52)+40*(I27/$C$48)+40*(I35/$C$51),2))</f>
        <v/>
      </c>
      <c r="J43" s="74"/>
      <c r="K43" s="73" t="str">
        <f>IF(K35="","",ROUND(20*(K38/$C$52)+40*(K27/$C$48)+40*(K35/$C$51),2))</f>
        <v/>
      </c>
      <c r="L43" s="74"/>
      <c r="M43" s="73" t="str">
        <f>IF(M35="","",ROUND(20*(M38/$C$52)+40*(M27/$C$48)+40*(M35/$C$51),2))</f>
        <v/>
      </c>
      <c r="N43" s="74"/>
    </row>
    <row r="44" spans="2:14" ht="35.1" customHeight="1" thickBot="1" x14ac:dyDescent="0.25">
      <c r="B44" s="27"/>
      <c r="C44" s="27"/>
      <c r="D44" s="47" t="s">
        <v>24</v>
      </c>
      <c r="E44" s="61">
        <f>IF(E43="",0,E41+E42+E43)</f>
        <v>0</v>
      </c>
      <c r="F44" s="62"/>
      <c r="G44" s="61">
        <f>IF(G43="",0,G41+G42+G43)</f>
        <v>0</v>
      </c>
      <c r="H44" s="62"/>
      <c r="I44" s="61">
        <f>IF(I43="",0,I41+I42+I43)</f>
        <v>0</v>
      </c>
      <c r="J44" s="62"/>
      <c r="K44" s="61">
        <f>IF(K43="",0,K41+K42+K43)</f>
        <v>0</v>
      </c>
      <c r="L44" s="62"/>
      <c r="M44" s="61">
        <f>IF(M43="",0,M41+M42+M43)</f>
        <v>0</v>
      </c>
      <c r="N44" s="62"/>
    </row>
    <row r="45" spans="2:14" ht="12.75" customHeight="1" x14ac:dyDescent="0.2">
      <c r="B45" s="2"/>
      <c r="C45" s="2"/>
      <c r="D45" s="2"/>
      <c r="E45" s="70" t="str">
        <f>E40</f>
        <v>OFFER 1</v>
      </c>
      <c r="F45" s="70"/>
      <c r="G45" s="70" t="str">
        <f>G40</f>
        <v>OFFER 2</v>
      </c>
      <c r="H45" s="70"/>
      <c r="I45" s="70" t="str">
        <f>I40</f>
        <v>OFFER 3</v>
      </c>
      <c r="J45" s="70"/>
      <c r="K45" s="70" t="str">
        <f>K40</f>
        <v>OFFER 4</v>
      </c>
      <c r="L45" s="70"/>
      <c r="M45" s="70" t="str">
        <f>M40</f>
        <v>OFFER 5</v>
      </c>
      <c r="N45" s="70"/>
    </row>
    <row r="46" spans="2:14" ht="9.75" customHeight="1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ht="21" customHeight="1" x14ac:dyDescent="0.2">
      <c r="B47" s="55" t="s">
        <v>25</v>
      </c>
      <c r="C47" s="56"/>
      <c r="D47" s="30" t="s">
        <v>12</v>
      </c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 ht="35.1" customHeight="1" x14ac:dyDescent="0.2">
      <c r="B48" s="31" t="s">
        <v>26</v>
      </c>
      <c r="C48" s="32">
        <f>MAX(E27:N27)</f>
        <v>0</v>
      </c>
      <c r="D48" s="33" t="str">
        <f>IF(C48=0,"",IF(LARGE(E27:N27,2)=MAX(E27:N27),"DRAW",HLOOKUP(C48,$E$27:$N$32,6,0)))</f>
        <v/>
      </c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 ht="35.1" customHeight="1" x14ac:dyDescent="0.2">
      <c r="B49" s="34" t="s">
        <v>27</v>
      </c>
      <c r="C49" s="35">
        <f>MAX(E33:N33)</f>
        <v>0</v>
      </c>
      <c r="D49" s="33" t="str">
        <f>IF(C49=0,"",IF(SUM(E33:N33)=C49,HLOOKUP(C49,$E$33:$N$37,5,0),IF(LARGE(E33:N33,2)=MAX(E33:N33),"DRAW",HLOOKUP(C49,$E$33:$N$37,5,0))))</f>
        <v/>
      </c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2:14" ht="35.1" customHeight="1" x14ac:dyDescent="0.2">
      <c r="B50" s="34" t="s">
        <v>28</v>
      </c>
      <c r="C50" s="35">
        <f>MAX(E34:N34)</f>
        <v>0</v>
      </c>
      <c r="D50" s="33" t="str">
        <f>IF(C50=0,"",IF(SUM(E34:N34)=C50,HLOOKUP(C50,$E$34:$N$38,4,0),IF(LARGE(E34:N34,2)=MAX(E34:N34),"DRAW",HLOOKUP(C50,$E$34:$N$38,4,0))))</f>
        <v/>
      </c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2:14" ht="35.1" customHeight="1" x14ac:dyDescent="0.2">
      <c r="B51" s="34" t="s">
        <v>29</v>
      </c>
      <c r="C51" s="32">
        <f>MAX(E35:N35)</f>
        <v>0</v>
      </c>
      <c r="D51" s="33" t="str">
        <f>IF(C51=0,"",IF(SUM(E35:N35)=C51, HLOOKUP(C51,$E$35:$N$37,3,0),IF(LARGE(E35:N35,2)=MAX(E35:N35),"DRAW",HLOOKUP(C51,$E$35:$N$37,3,0))))</f>
        <v/>
      </c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2:14" ht="35.1" customHeight="1" x14ac:dyDescent="0.2">
      <c r="B52" s="34" t="s">
        <v>30</v>
      </c>
      <c r="C52" s="36">
        <f>MAX(E38:N38)</f>
        <v>0</v>
      </c>
      <c r="D52" s="33" t="str">
        <f>IF(C52=0,"",IF(SUM(E38:N38)=C52, HLOOKUP(C52,$E$38:$N$40,3,0),IF(LARGE(E38:N38,2)=MAX(E38:N38),"DRAW",HLOOKUP(C52,$E$38:$N$40,3,0))))</f>
        <v/>
      </c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2:14" x14ac:dyDescent="0.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2:14" x14ac:dyDescent="0.2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2:14" ht="15.75" customHeight="1" x14ac:dyDescent="0.2">
      <c r="B55" s="37" t="s">
        <v>31</v>
      </c>
      <c r="C55" s="37" t="s">
        <v>12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2:14" ht="18.75" customHeight="1" x14ac:dyDescent="0.2">
      <c r="B56" s="38" t="str">
        <f>IF(MAX(E44:BL44)=0,"",MAX(E44:BL44))</f>
        <v/>
      </c>
      <c r="C56" s="39" t="str">
        <f>IF(B56="","",IF(LARGE(E44:N44,2)=MAX(E44:N44),"DRAW",HLOOKUP(B56,$E$44:$N$46,2,0)))</f>
        <v/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2:14" ht="18" customHeight="1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2:14" ht="16.5" customHeight="1" x14ac:dyDescent="0.2">
      <c r="B58" s="37" t="s">
        <v>32</v>
      </c>
      <c r="C58" s="37" t="s">
        <v>12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2:14" ht="20.25" customHeight="1" x14ac:dyDescent="0.2">
      <c r="B59" s="39" t="str">
        <f>IF(B56="","",LARGE(E44:AI44,2))</f>
        <v/>
      </c>
      <c r="C59" s="39" t="str">
        <f>IF(B59=0,"",IF(B59="","",IF(LARGE(E44:N44,2)=LARGE(E44:N44,3),"DRAW",IF(B59=B56,C56,HLOOKUP(B59,$E$44:$N$45,2,0)))))</f>
        <v/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2:14" ht="19.5" customHeight="1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2:14" ht="18" customHeight="1" x14ac:dyDescent="0.2">
      <c r="B61" s="37" t="s">
        <v>33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2:14" ht="19.5" customHeight="1" x14ac:dyDescent="0.2">
      <c r="B62" s="40" t="str">
        <f>IF(B59="","",(B56-B59)/B56)</f>
        <v/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2:14" ht="24.75" customHeight="1" thickBo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2:14" ht="23.25" customHeight="1" thickBot="1" x14ac:dyDescent="0.25">
      <c r="B64" s="47" t="s">
        <v>34</v>
      </c>
      <c r="C64" s="57" t="str">
        <f>IF(B62=0,"DRAW",IF(B62&lt;0.05,CONCATENATE("Draw between ",C56, " and ",C59),C56))</f>
        <v/>
      </c>
      <c r="D64" s="58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2:14" x14ac:dyDescent="0.2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2:14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2:14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2:14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2:14" x14ac:dyDescent="0.2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2:14" x14ac:dyDescent="0.2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2:14" x14ac:dyDescent="0.2">
      <c r="B71" s="41"/>
      <c r="C71" s="4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2:14" x14ac:dyDescent="0.2">
      <c r="B72" s="2"/>
      <c r="C72" s="4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2:14" x14ac:dyDescent="0.2">
      <c r="B73" s="2"/>
      <c r="C73" s="4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2:14" x14ac:dyDescent="0.2">
      <c r="B74" s="2"/>
      <c r="C74" s="4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2:14" ht="14.25" x14ac:dyDescent="0.2">
      <c r="B75" s="6"/>
      <c r="C75" s="4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2:14" ht="14.25" x14ac:dyDescent="0.2">
      <c r="B76" s="6"/>
      <c r="C76" s="4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2:14" ht="14.25" x14ac:dyDescent="0.2">
      <c r="B77" s="6"/>
      <c r="C77" s="4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2:14" ht="14.25" x14ac:dyDescent="0.2">
      <c r="B78" s="6"/>
      <c r="C78" s="4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2:14" ht="14.25" x14ac:dyDescent="0.2">
      <c r="B79" s="6"/>
      <c r="C79" s="4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2:14" ht="14.25" x14ac:dyDescent="0.2">
      <c r="B80" s="6"/>
      <c r="C80" s="4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2:14" ht="14.25" x14ac:dyDescent="0.2">
      <c r="B81" s="6"/>
      <c r="C81" s="4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2:14" ht="14.25" x14ac:dyDescent="0.2">
      <c r="B82" s="6"/>
      <c r="C82" s="4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2:14" ht="14.25" x14ac:dyDescent="0.2">
      <c r="B83" s="6"/>
      <c r="C83" s="4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2:14" ht="14.25" x14ac:dyDescent="0.2">
      <c r="B84" s="6"/>
      <c r="C84" s="4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2:14" x14ac:dyDescent="0.2">
      <c r="B85" s="2"/>
      <c r="C85" s="4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2:14" x14ac:dyDescent="0.2">
      <c r="B86" s="2"/>
      <c r="C86" s="4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2:14" x14ac:dyDescent="0.2">
      <c r="B87" s="2"/>
      <c r="C87" s="4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2:14" x14ac:dyDescent="0.2">
      <c r="B88" s="2"/>
      <c r="C88" s="4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2:14" x14ac:dyDescent="0.2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2:14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2:14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2:14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2:14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2:14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2:14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2:14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2:14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2:14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2:14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2:14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2:14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2:14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2:14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2:14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2:14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2:14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2:14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2:14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2:14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2:14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2:14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2:14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2:14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2:14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2:14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2:14" x14ac:dyDescent="0.2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2:14" x14ac:dyDescent="0.2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2:14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2:14" x14ac:dyDescent="0.2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2:14" x14ac:dyDescent="0.2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2:14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2:14" x14ac:dyDescent="0.2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2:14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2:14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2:14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2:14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2:14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2:14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2:14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2:14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2:14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2:14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2:14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2:14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2:14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2:14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2:14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2:14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2:14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2:14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2:14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2:14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2:14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2:14" x14ac:dyDescent="0.2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2:14" x14ac:dyDescent="0.2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2:14" x14ac:dyDescent="0.2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2:14" x14ac:dyDescent="0.2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2:14" x14ac:dyDescent="0.2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2:14" x14ac:dyDescent="0.2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2:14" x14ac:dyDescent="0.2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2:14" x14ac:dyDescent="0.2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2:14" x14ac:dyDescent="0.2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2:14" x14ac:dyDescent="0.2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2:14" x14ac:dyDescent="0.2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2:14" x14ac:dyDescent="0.2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2:14" x14ac:dyDescent="0.2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2:14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2:14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2:14" x14ac:dyDescent="0.2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2:14" x14ac:dyDescent="0.2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2:14" x14ac:dyDescent="0.2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2:14" x14ac:dyDescent="0.2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2:14" x14ac:dyDescent="0.2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2:14" x14ac:dyDescent="0.2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2:14" x14ac:dyDescent="0.2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2:14" x14ac:dyDescent="0.2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2:14" x14ac:dyDescent="0.2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2:14" x14ac:dyDescent="0.2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2:14" x14ac:dyDescent="0.2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2:14" x14ac:dyDescent="0.2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2:14" x14ac:dyDescent="0.2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2:14" x14ac:dyDescent="0.2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2:14" x14ac:dyDescent="0.2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2:14" x14ac:dyDescent="0.2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2:14" x14ac:dyDescent="0.2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2:14" x14ac:dyDescent="0.2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2:14" x14ac:dyDescent="0.2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2:14" x14ac:dyDescent="0.2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2:14" x14ac:dyDescent="0.2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2:14" x14ac:dyDescent="0.2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2:14" x14ac:dyDescent="0.2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2:14" x14ac:dyDescent="0.2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2:14" x14ac:dyDescent="0.2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2:14" x14ac:dyDescent="0.2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2:14" x14ac:dyDescent="0.2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2:14" x14ac:dyDescent="0.2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2:14" x14ac:dyDescent="0.2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2:14" x14ac:dyDescent="0.2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2:14" x14ac:dyDescent="0.2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2:14" x14ac:dyDescent="0.2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2:14" x14ac:dyDescent="0.2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2:14" x14ac:dyDescent="0.2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2:14" x14ac:dyDescent="0.2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2:14" x14ac:dyDescent="0.2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2:14" x14ac:dyDescent="0.2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2:14" x14ac:dyDescent="0.2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2:14" x14ac:dyDescent="0.2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2:14" x14ac:dyDescent="0.2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2:14" x14ac:dyDescent="0.2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2:14" x14ac:dyDescent="0.2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2:14" x14ac:dyDescent="0.2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2:14" x14ac:dyDescent="0.2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2:14" x14ac:dyDescent="0.2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2:14" x14ac:dyDescent="0.2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2:14" x14ac:dyDescent="0.2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2:14" x14ac:dyDescent="0.2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2:14" x14ac:dyDescent="0.2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2:14" x14ac:dyDescent="0.2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2:14" x14ac:dyDescent="0.2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2:14" x14ac:dyDescent="0.2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2:14" x14ac:dyDescent="0.2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2:14" x14ac:dyDescent="0.2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2:14" x14ac:dyDescent="0.2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2:14" x14ac:dyDescent="0.2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2:14" x14ac:dyDescent="0.2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2:14" x14ac:dyDescent="0.2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2:14" x14ac:dyDescent="0.2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2:14" x14ac:dyDescent="0.2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2:14" x14ac:dyDescent="0.2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2:14" x14ac:dyDescent="0.2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2:14" x14ac:dyDescent="0.2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2:14" x14ac:dyDescent="0.2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2:14" x14ac:dyDescent="0.2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2:14" x14ac:dyDescent="0.2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2:14" x14ac:dyDescent="0.2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2:14" x14ac:dyDescent="0.2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spans="2:14" x14ac:dyDescent="0.2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spans="2:14" x14ac:dyDescent="0.2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2:14" x14ac:dyDescent="0.2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2:14" x14ac:dyDescent="0.2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2:14" x14ac:dyDescent="0.2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2:14" x14ac:dyDescent="0.2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spans="2:14" x14ac:dyDescent="0.2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 spans="2:14" x14ac:dyDescent="0.2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 spans="2:14" x14ac:dyDescent="0.2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 spans="2:14" x14ac:dyDescent="0.2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spans="2:14" x14ac:dyDescent="0.2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 spans="2:14" x14ac:dyDescent="0.2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 spans="2:14" x14ac:dyDescent="0.2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 spans="2:14" x14ac:dyDescent="0.2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spans="2:14" x14ac:dyDescent="0.2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spans="2:14" x14ac:dyDescent="0.2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 spans="2:14" x14ac:dyDescent="0.2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spans="2:14" x14ac:dyDescent="0.2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spans="2:14" x14ac:dyDescent="0.2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 spans="2:14" x14ac:dyDescent="0.2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 spans="2:14" x14ac:dyDescent="0.2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spans="2:14" x14ac:dyDescent="0.2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 spans="2:14" x14ac:dyDescent="0.2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spans="2:14" x14ac:dyDescent="0.2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2:14" x14ac:dyDescent="0.2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 spans="2:14" x14ac:dyDescent="0.2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 spans="2:14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spans="2:14" x14ac:dyDescent="0.2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spans="2:14" x14ac:dyDescent="0.2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spans="2:14" x14ac:dyDescent="0.2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spans="2:14" x14ac:dyDescent="0.2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spans="2:14" x14ac:dyDescent="0.2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spans="2:14" x14ac:dyDescent="0.2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spans="2:14" x14ac:dyDescent="0.2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spans="2:14" x14ac:dyDescent="0.2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2:14" x14ac:dyDescent="0.2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spans="2:14" x14ac:dyDescent="0.2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spans="2:14" x14ac:dyDescent="0.2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spans="2:14" x14ac:dyDescent="0.2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2:14" x14ac:dyDescent="0.2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2:14" x14ac:dyDescent="0.2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spans="2:14" x14ac:dyDescent="0.2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spans="2:14" x14ac:dyDescent="0.2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spans="2:14" x14ac:dyDescent="0.2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spans="2:14" x14ac:dyDescent="0.2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spans="2:14" x14ac:dyDescent="0.2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spans="2:14" x14ac:dyDescent="0.2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spans="2:14" x14ac:dyDescent="0.2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2:14" x14ac:dyDescent="0.2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2:14" x14ac:dyDescent="0.2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2:14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2:14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2:14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spans="2:14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2:14" x14ac:dyDescent="0.2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2:14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spans="2:14" x14ac:dyDescent="0.2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2:14" x14ac:dyDescent="0.2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spans="2:14" x14ac:dyDescent="0.2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spans="2:14" x14ac:dyDescent="0.2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spans="2:14" x14ac:dyDescent="0.2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spans="2:14" x14ac:dyDescent="0.2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spans="2:14" x14ac:dyDescent="0.2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spans="2:14" x14ac:dyDescent="0.2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2:14" x14ac:dyDescent="0.2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spans="2:14" x14ac:dyDescent="0.2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2:14" x14ac:dyDescent="0.2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spans="2:14" x14ac:dyDescent="0.2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2:14" x14ac:dyDescent="0.2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2:14" x14ac:dyDescent="0.2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spans="2:14" x14ac:dyDescent="0.2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spans="2:14" x14ac:dyDescent="0.2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2:14" x14ac:dyDescent="0.2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2:14" x14ac:dyDescent="0.2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2:14" x14ac:dyDescent="0.2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spans="2:14" x14ac:dyDescent="0.2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2:14" x14ac:dyDescent="0.2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2:14" x14ac:dyDescent="0.2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spans="2:14" x14ac:dyDescent="0.2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2:14" x14ac:dyDescent="0.2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2:14" x14ac:dyDescent="0.2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2:14" x14ac:dyDescent="0.2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2:14" x14ac:dyDescent="0.2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2:14" x14ac:dyDescent="0.2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2:14" x14ac:dyDescent="0.2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spans="2:14" x14ac:dyDescent="0.2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2:14" x14ac:dyDescent="0.2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spans="2:14" x14ac:dyDescent="0.2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spans="2:14" x14ac:dyDescent="0.2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spans="2:14" x14ac:dyDescent="0.2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spans="2:14" x14ac:dyDescent="0.2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spans="2:14" x14ac:dyDescent="0.2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spans="2:14" x14ac:dyDescent="0.2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spans="2:14" x14ac:dyDescent="0.2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spans="2:14" x14ac:dyDescent="0.2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spans="2:14" x14ac:dyDescent="0.2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2:14" x14ac:dyDescent="0.2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2:14" x14ac:dyDescent="0.2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2:14" x14ac:dyDescent="0.2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2:14" x14ac:dyDescent="0.2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2:14" x14ac:dyDescent="0.2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2:14" x14ac:dyDescent="0.2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</sheetData>
  <sheetProtection sheet="1" objects="1" scenarios="1"/>
  <mergeCells count="100">
    <mergeCell ref="I10:J10"/>
    <mergeCell ref="K10:L10"/>
    <mergeCell ref="B25:C25"/>
    <mergeCell ref="M10:N10"/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11:C11"/>
    <mergeCell ref="E10:F10"/>
    <mergeCell ref="G10:H10"/>
    <mergeCell ref="B24:C24"/>
    <mergeCell ref="B26:C26"/>
    <mergeCell ref="B27:C27"/>
    <mergeCell ref="E27:F27"/>
    <mergeCell ref="G27:H27"/>
    <mergeCell ref="M29:N29"/>
    <mergeCell ref="K27:L27"/>
    <mergeCell ref="M27:N27"/>
    <mergeCell ref="E28:F28"/>
    <mergeCell ref="G28:H28"/>
    <mergeCell ref="I28:J28"/>
    <mergeCell ref="K28:L28"/>
    <mergeCell ref="M28:N28"/>
    <mergeCell ref="I27:J27"/>
    <mergeCell ref="B29:D29"/>
    <mergeCell ref="E29:F29"/>
    <mergeCell ref="G29:H29"/>
    <mergeCell ref="I29:J29"/>
    <mergeCell ref="K29:L29"/>
    <mergeCell ref="E33:F33"/>
    <mergeCell ref="G33:H33"/>
    <mergeCell ref="I33:J33"/>
    <mergeCell ref="K33:L33"/>
    <mergeCell ref="M33:N33"/>
    <mergeCell ref="E32:F32"/>
    <mergeCell ref="G32:H32"/>
    <mergeCell ref="I32:J32"/>
    <mergeCell ref="K32:L32"/>
    <mergeCell ref="M32:N32"/>
    <mergeCell ref="E35:F35"/>
    <mergeCell ref="G35:H35"/>
    <mergeCell ref="I35:J35"/>
    <mergeCell ref="K35:L35"/>
    <mergeCell ref="M35:N35"/>
    <mergeCell ref="E34:F34"/>
    <mergeCell ref="G34:H34"/>
    <mergeCell ref="I34:J34"/>
    <mergeCell ref="K34:L34"/>
    <mergeCell ref="M34:N34"/>
    <mergeCell ref="E38:F38"/>
    <mergeCell ref="G38:H38"/>
    <mergeCell ref="I38:J38"/>
    <mergeCell ref="K38:L38"/>
    <mergeCell ref="M38:N38"/>
    <mergeCell ref="E37:F37"/>
    <mergeCell ref="G37:H37"/>
    <mergeCell ref="I37:J37"/>
    <mergeCell ref="K37:L37"/>
    <mergeCell ref="M37:N37"/>
    <mergeCell ref="E41:F41"/>
    <mergeCell ref="G41:H41"/>
    <mergeCell ref="I41:J41"/>
    <mergeCell ref="K41:L41"/>
    <mergeCell ref="M41:N41"/>
    <mergeCell ref="E40:F40"/>
    <mergeCell ref="G40:H40"/>
    <mergeCell ref="I40:J40"/>
    <mergeCell ref="K40:L40"/>
    <mergeCell ref="M40:N40"/>
    <mergeCell ref="E43:F43"/>
    <mergeCell ref="G43:H43"/>
    <mergeCell ref="I43:J43"/>
    <mergeCell ref="K43:L43"/>
    <mergeCell ref="M43:N43"/>
    <mergeCell ref="E42:F42"/>
    <mergeCell ref="G42:H42"/>
    <mergeCell ref="I42:J42"/>
    <mergeCell ref="K42:L42"/>
    <mergeCell ref="M42:N42"/>
    <mergeCell ref="K44:L44"/>
    <mergeCell ref="M44:N44"/>
    <mergeCell ref="E45:F45"/>
    <mergeCell ref="G45:H45"/>
    <mergeCell ref="I45:J45"/>
    <mergeCell ref="K45:L45"/>
    <mergeCell ref="M45:N45"/>
    <mergeCell ref="B47:C47"/>
    <mergeCell ref="C64:D64"/>
    <mergeCell ref="E44:F44"/>
    <mergeCell ref="G44:H44"/>
    <mergeCell ref="I44:J44"/>
  </mergeCells>
  <conditionalFormatting sqref="F12:F26 H12:H26">
    <cfRule type="cellIs" dxfId="9" priority="5" stopIfTrue="1" operator="lessThan">
      <formula>$D$17*E$17</formula>
    </cfRule>
  </conditionalFormatting>
  <conditionalFormatting sqref="J12:J26">
    <cfRule type="cellIs" dxfId="8" priority="4" stopIfTrue="1" operator="lessThan">
      <formula>$D$17*I$17</formula>
    </cfRule>
  </conditionalFormatting>
  <conditionalFormatting sqref="L12:L26">
    <cfRule type="cellIs" dxfId="7" priority="3" stopIfTrue="1" operator="lessThan">
      <formula>$D$17*K$17</formula>
    </cfRule>
  </conditionalFormatting>
  <conditionalFormatting sqref="N12:N26">
    <cfRule type="cellIs" dxfId="6" priority="2" stopIfTrue="1" operator="lessThan">
      <formula>$D$17*M$17</formula>
    </cfRule>
  </conditionalFormatting>
  <conditionalFormatting sqref="E28 G28 I28 K28 M28">
    <cfRule type="cellIs" dxfId="5" priority="1" stopIfTrue="1" operator="equal">
      <formula>"complaying with minimum"</formula>
    </cfRule>
  </conditionalFormatting>
  <dataValidations disablePrompts="1" count="11">
    <dataValidation type="decimal" allowBlank="1" showInputMessage="1" showErrorMessage="1" sqref="E38:N38">
      <formula1>20</formula1>
      <formula2>40</formula2>
    </dataValidation>
    <dataValidation type="decimal" operator="greaterThan" allowBlank="1" showInputMessage="1" showErrorMessage="1" error="_x000a_" sqref="E20">
      <formula1>0</formula1>
    </dataValidation>
    <dataValidation operator="greaterThanOrEqual" allowBlank="1" showInputMessage="1" showErrorMessage="1" sqref="E27 G27 I27 K27 M27"/>
    <dataValidation type="decimal" operator="greaterThanOrEqual" allowBlank="1" showInputMessage="1" showErrorMessage="1" sqref="E19 E21:E26 G18:G26 I18:I26 K18:K26 M18:M26">
      <formula1>0</formula1>
    </dataValidation>
    <dataValidation type="whole" operator="greaterThanOrEqual" allowBlank="1" showInputMessage="1" showErrorMessage="1" sqref="K12:K13 G12:G13 M12:M13 I12:I13 E12">
      <formula1>0</formula1>
    </dataValidation>
    <dataValidation type="whole" allowBlank="1" showInputMessage="1" showErrorMessage="1" error="X deberá ser un número positivo, sin decimales, que podrá variar entre 0 y 70" sqref="E33:N35">
      <formula1>0</formula1>
      <formula2>70</formula2>
    </dataValidation>
    <dataValidation type="whole" operator="greaterThanOrEqual" allowBlank="1" showInputMessage="1" showErrorMessage="1" error="_x000a_" sqref="E13">
      <formula1>0</formula1>
    </dataValidation>
    <dataValidation type="whole" allowBlank="1" showInputMessage="1" showErrorMessage="1" error="_x000a_" sqref="E15">
      <formula1>0</formula1>
      <formula2>1</formula2>
    </dataValidation>
    <dataValidation type="whole" allowBlank="1" showInputMessage="1" showErrorMessage="1" sqref="E14 E16 G14:G16 I14:I16 K14:K16 M14:M16">
      <formula1>0</formula1>
      <formula2>1</formula2>
    </dataValidation>
    <dataValidation type="whole" operator="greaterThanOrEqual" allowBlank="1" showInputMessage="1" showErrorMessage="1" error="La superficie total del Área 1 es 2746 km2" sqref="E17 G17 I17 K17 M17">
      <formula1>0</formula1>
    </dataValidation>
    <dataValidation type="decimal" operator="greaterThanOrEqual" allowBlank="1" showInputMessage="1" showErrorMessage="1" error="_x000a_" sqref="E18">
      <formula1>0</formula1>
    </dataValidation>
  </dataValidations>
  <pageMargins left="0.75" right="0.75" top="1" bottom="1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28"/>
  <sheetViews>
    <sheetView zoomScale="85" zoomScaleNormal="85" workbookViewId="0">
      <pane xSplit="4" topLeftCell="E1" activePane="topRight" state="frozen"/>
      <selection activeCell="G9" sqref="G9"/>
      <selection pane="topRight" activeCell="B29" sqref="B29:D29"/>
    </sheetView>
  </sheetViews>
  <sheetFormatPr baseColWidth="10" defaultRowHeight="12.75" x14ac:dyDescent="0.2"/>
  <cols>
    <col min="1" max="1" width="3" style="2" customWidth="1"/>
    <col min="2" max="2" width="38.140625" style="44" customWidth="1"/>
    <col min="3" max="3" width="76.28515625" style="44" customWidth="1"/>
    <col min="4" max="4" width="31.7109375" style="44" customWidth="1"/>
    <col min="5" max="5" width="14.42578125" style="44" bestFit="1" customWidth="1"/>
    <col min="6" max="6" width="13.7109375" style="44" customWidth="1"/>
    <col min="7" max="7" width="14.42578125" style="44" bestFit="1" customWidth="1"/>
    <col min="8" max="8" width="13.7109375" style="44" customWidth="1"/>
    <col min="9" max="9" width="14.42578125" style="44" bestFit="1" customWidth="1"/>
    <col min="10" max="10" width="13.7109375" style="44" customWidth="1"/>
    <col min="11" max="11" width="14.42578125" style="44" bestFit="1" customWidth="1"/>
    <col min="12" max="12" width="13.7109375" style="44" customWidth="1"/>
    <col min="13" max="13" width="14.42578125" style="44" bestFit="1" customWidth="1"/>
    <col min="14" max="14" width="13.7109375" style="44" customWidth="1"/>
    <col min="15" max="16384" width="11.42578125" style="2"/>
  </cols>
  <sheetData>
    <row r="1" spans="2:14" ht="6.7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x14ac:dyDescent="0.2">
      <c r="B2" s="2"/>
      <c r="D2" s="2"/>
      <c r="E2" s="2"/>
      <c r="F2" s="3"/>
      <c r="G2" s="3"/>
      <c r="H2" s="2"/>
      <c r="I2" s="2"/>
      <c r="J2" s="2"/>
      <c r="K2" s="2"/>
      <c r="L2" s="2"/>
      <c r="M2" s="2"/>
      <c r="N2" s="2"/>
    </row>
    <row r="3" spans="2:14" x14ac:dyDescent="0.2">
      <c r="B3" s="2"/>
      <c r="C3" s="48" t="s">
        <v>35</v>
      </c>
      <c r="D3" s="2"/>
      <c r="E3" s="2"/>
      <c r="F3" s="3"/>
      <c r="G3" s="3"/>
      <c r="H3" s="2"/>
      <c r="I3" s="2"/>
      <c r="J3" s="2"/>
      <c r="K3" s="2"/>
      <c r="L3" s="2"/>
      <c r="M3" s="2"/>
      <c r="N3" s="2"/>
    </row>
    <row r="4" spans="2:14" x14ac:dyDescent="0.2">
      <c r="B4" s="2"/>
      <c r="C4" s="48" t="s">
        <v>71</v>
      </c>
      <c r="D4" s="2"/>
      <c r="E4" s="2"/>
      <c r="F4" s="3"/>
      <c r="G4" s="3"/>
      <c r="H4" s="2"/>
      <c r="I4" s="2"/>
      <c r="J4" s="2"/>
      <c r="K4" s="2"/>
      <c r="L4" s="2"/>
      <c r="M4" s="2"/>
      <c r="N4" s="2"/>
    </row>
    <row r="5" spans="2:14" x14ac:dyDescent="0.2">
      <c r="B5" s="2"/>
      <c r="C5" s="49" t="s">
        <v>72</v>
      </c>
      <c r="D5" s="2"/>
      <c r="E5" s="2"/>
      <c r="F5" s="3"/>
      <c r="G5" s="3"/>
      <c r="H5" s="2"/>
      <c r="I5" s="2"/>
      <c r="J5" s="2"/>
      <c r="K5" s="2"/>
      <c r="L5" s="2"/>
      <c r="M5" s="2"/>
      <c r="N5" s="2"/>
    </row>
    <row r="6" spans="2:14" ht="39" customHeight="1" thickBot="1" x14ac:dyDescent="0.25">
      <c r="B6" s="2"/>
      <c r="C6" s="45" t="s">
        <v>4</v>
      </c>
      <c r="D6" s="2"/>
      <c r="E6" s="2"/>
      <c r="F6" s="3"/>
      <c r="G6" s="3"/>
      <c r="H6" s="2"/>
      <c r="I6" s="2"/>
      <c r="J6" s="2"/>
      <c r="K6" s="2"/>
      <c r="L6" s="2"/>
      <c r="M6" s="2"/>
      <c r="N6" s="2"/>
    </row>
    <row r="7" spans="2:14" s="6" customFormat="1" ht="15.75" thickBot="1" x14ac:dyDescent="0.25">
      <c r="B7" s="4" t="s">
        <v>5</v>
      </c>
      <c r="C7" s="5" t="s">
        <v>40</v>
      </c>
      <c r="D7" s="5" t="s">
        <v>36</v>
      </c>
      <c r="F7" s="7"/>
      <c r="G7" s="7"/>
    </row>
    <row r="8" spans="2:14" s="6" customFormat="1" ht="31.5" customHeight="1" thickBot="1" x14ac:dyDescent="0.25">
      <c r="B8" s="54"/>
      <c r="C8" s="50">
        <v>200</v>
      </c>
      <c r="D8" s="51" t="s">
        <v>37</v>
      </c>
      <c r="F8" s="7"/>
      <c r="G8" s="7"/>
    </row>
    <row r="9" spans="2:14" ht="37.5" customHeight="1" thickBot="1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 ht="20.25" customHeight="1" x14ac:dyDescent="0.2">
      <c r="B10" s="8" t="s">
        <v>6</v>
      </c>
      <c r="C10" s="9"/>
      <c r="D10" s="9"/>
      <c r="E10" s="85" t="s">
        <v>7</v>
      </c>
      <c r="F10" s="86"/>
      <c r="G10" s="85" t="s">
        <v>8</v>
      </c>
      <c r="H10" s="86"/>
      <c r="I10" s="85" t="s">
        <v>9</v>
      </c>
      <c r="J10" s="86"/>
      <c r="K10" s="85" t="s">
        <v>10</v>
      </c>
      <c r="L10" s="86"/>
      <c r="M10" s="85" t="s">
        <v>11</v>
      </c>
      <c r="N10" s="86"/>
    </row>
    <row r="11" spans="2:14" ht="15" customHeight="1" x14ac:dyDescent="0.25">
      <c r="B11" s="87" t="s">
        <v>64</v>
      </c>
      <c r="C11" s="87"/>
      <c r="D11" s="12" t="s">
        <v>15</v>
      </c>
      <c r="E11" s="13" t="s">
        <v>14</v>
      </c>
      <c r="F11" s="10" t="s">
        <v>13</v>
      </c>
      <c r="G11" s="13" t="s">
        <v>14</v>
      </c>
      <c r="H11" s="10" t="s">
        <v>13</v>
      </c>
      <c r="I11" s="13" t="s">
        <v>14</v>
      </c>
      <c r="J11" s="10" t="s">
        <v>13</v>
      </c>
      <c r="K11" s="13" t="s">
        <v>14</v>
      </c>
      <c r="L11" s="10" t="s">
        <v>13</v>
      </c>
      <c r="M11" s="13" t="s">
        <v>14</v>
      </c>
      <c r="N11" s="10" t="s">
        <v>13</v>
      </c>
    </row>
    <row r="12" spans="2:14" ht="35.1" customHeight="1" x14ac:dyDescent="0.2">
      <c r="B12" s="59" t="s">
        <v>65</v>
      </c>
      <c r="C12" s="60"/>
      <c r="D12" s="53">
        <v>15000</v>
      </c>
      <c r="E12" s="1"/>
      <c r="F12" s="11">
        <f>E12*$D12</f>
        <v>0</v>
      </c>
      <c r="G12" s="1"/>
      <c r="H12" s="11">
        <f>G12*$D12</f>
        <v>0</v>
      </c>
      <c r="I12" s="1"/>
      <c r="J12" s="11">
        <f>I12*$D12</f>
        <v>0</v>
      </c>
      <c r="K12" s="1"/>
      <c r="L12" s="11">
        <f>K12*$D12</f>
        <v>0</v>
      </c>
      <c r="M12" s="1"/>
      <c r="N12" s="11">
        <f>M12*$D12</f>
        <v>0</v>
      </c>
    </row>
    <row r="13" spans="2:14" ht="35.1" customHeight="1" x14ac:dyDescent="0.2">
      <c r="B13" s="59" t="s">
        <v>66</v>
      </c>
      <c r="C13" s="60"/>
      <c r="D13" s="53">
        <v>7500</v>
      </c>
      <c r="E13" s="1"/>
      <c r="F13" s="11">
        <f t="shared" ref="F13:F26" si="0">E13*$D13</f>
        <v>0</v>
      </c>
      <c r="G13" s="1"/>
      <c r="H13" s="11">
        <f t="shared" ref="H13:J26" si="1">G13*$D13</f>
        <v>0</v>
      </c>
      <c r="I13" s="1"/>
      <c r="J13" s="11">
        <f t="shared" si="1"/>
        <v>0</v>
      </c>
      <c r="K13" s="1"/>
      <c r="L13" s="11">
        <f t="shared" ref="L13:N13" si="2">K13*$D13</f>
        <v>0</v>
      </c>
      <c r="M13" s="1"/>
      <c r="N13" s="11">
        <f t="shared" si="2"/>
        <v>0</v>
      </c>
    </row>
    <row r="14" spans="2:14" ht="35.1" customHeight="1" x14ac:dyDescent="0.2">
      <c r="B14" s="59" t="s">
        <v>43</v>
      </c>
      <c r="C14" s="60"/>
      <c r="D14" s="53">
        <v>100</v>
      </c>
      <c r="E14" s="1"/>
      <c r="F14" s="11">
        <f t="shared" si="0"/>
        <v>0</v>
      </c>
      <c r="G14" s="1"/>
      <c r="H14" s="11">
        <f t="shared" si="1"/>
        <v>0</v>
      </c>
      <c r="I14" s="1"/>
      <c r="J14" s="11">
        <f t="shared" si="1"/>
        <v>0</v>
      </c>
      <c r="K14" s="1"/>
      <c r="L14" s="11">
        <f t="shared" ref="L14:N14" si="3">K14*$D14</f>
        <v>0</v>
      </c>
      <c r="M14" s="1"/>
      <c r="N14" s="11">
        <f t="shared" si="3"/>
        <v>0</v>
      </c>
    </row>
    <row r="15" spans="2:14" ht="35.1" customHeight="1" x14ac:dyDescent="0.2">
      <c r="B15" s="59" t="s">
        <v>44</v>
      </c>
      <c r="C15" s="60"/>
      <c r="D15" s="53">
        <v>100</v>
      </c>
      <c r="E15" s="1"/>
      <c r="F15" s="11">
        <f t="shared" si="0"/>
        <v>0</v>
      </c>
      <c r="G15" s="1"/>
      <c r="H15" s="11">
        <f t="shared" si="1"/>
        <v>0</v>
      </c>
      <c r="I15" s="1"/>
      <c r="J15" s="11">
        <f t="shared" si="1"/>
        <v>0</v>
      </c>
      <c r="K15" s="1"/>
      <c r="L15" s="11">
        <f t="shared" ref="L15:N15" si="4">K15*$D15</f>
        <v>0</v>
      </c>
      <c r="M15" s="1"/>
      <c r="N15" s="11">
        <f t="shared" si="4"/>
        <v>0</v>
      </c>
    </row>
    <row r="16" spans="2:14" ht="35.1" customHeight="1" x14ac:dyDescent="0.2">
      <c r="B16" s="59" t="s">
        <v>59</v>
      </c>
      <c r="C16" s="60"/>
      <c r="D16" s="53">
        <v>100</v>
      </c>
      <c r="E16" s="1"/>
      <c r="F16" s="11">
        <f t="shared" si="0"/>
        <v>0</v>
      </c>
      <c r="G16" s="1"/>
      <c r="H16" s="11">
        <f t="shared" si="1"/>
        <v>0</v>
      </c>
      <c r="I16" s="1"/>
      <c r="J16" s="11">
        <f t="shared" si="1"/>
        <v>0</v>
      </c>
      <c r="K16" s="1"/>
      <c r="L16" s="11">
        <f t="shared" ref="L16:N16" si="5">K16*$D16</f>
        <v>0</v>
      </c>
      <c r="M16" s="1"/>
      <c r="N16" s="11">
        <f t="shared" si="5"/>
        <v>0</v>
      </c>
    </row>
    <row r="17" spans="2:14" ht="35.1" customHeight="1" x14ac:dyDescent="0.2">
      <c r="B17" s="59" t="s">
        <v>62</v>
      </c>
      <c r="C17" s="60"/>
      <c r="D17" s="53">
        <v>3</v>
      </c>
      <c r="E17" s="1"/>
      <c r="F17" s="11">
        <f t="shared" si="0"/>
        <v>0</v>
      </c>
      <c r="G17" s="1"/>
      <c r="H17" s="11">
        <f t="shared" si="1"/>
        <v>0</v>
      </c>
      <c r="I17" s="1"/>
      <c r="J17" s="11">
        <f t="shared" si="1"/>
        <v>0</v>
      </c>
      <c r="K17" s="1"/>
      <c r="L17" s="11">
        <f t="shared" ref="L17:N17" si="6">K17*$D17</f>
        <v>0</v>
      </c>
      <c r="M17" s="1"/>
      <c r="N17" s="11">
        <f t="shared" si="6"/>
        <v>0</v>
      </c>
    </row>
    <row r="18" spans="2:14" ht="35.1" customHeight="1" x14ac:dyDescent="0.2">
      <c r="B18" s="59" t="s">
        <v>46</v>
      </c>
      <c r="C18" s="60"/>
      <c r="D18" s="53">
        <v>2</v>
      </c>
      <c r="E18" s="1"/>
      <c r="F18" s="11">
        <f t="shared" si="0"/>
        <v>0</v>
      </c>
      <c r="G18" s="1"/>
      <c r="H18" s="11">
        <f t="shared" si="1"/>
        <v>0</v>
      </c>
      <c r="I18" s="1"/>
      <c r="J18" s="11">
        <f t="shared" si="1"/>
        <v>0</v>
      </c>
      <c r="K18" s="1"/>
      <c r="L18" s="11">
        <f t="shared" ref="L18:N18" si="7">K18*$D18</f>
        <v>0</v>
      </c>
      <c r="M18" s="1"/>
      <c r="N18" s="11">
        <f t="shared" si="7"/>
        <v>0</v>
      </c>
    </row>
    <row r="19" spans="2:14" ht="35.1" customHeight="1" x14ac:dyDescent="0.2">
      <c r="B19" s="59" t="s">
        <v>67</v>
      </c>
      <c r="C19" s="60"/>
      <c r="D19" s="53">
        <v>3</v>
      </c>
      <c r="E19" s="1"/>
      <c r="F19" s="11">
        <f t="shared" si="0"/>
        <v>0</v>
      </c>
      <c r="G19" s="1"/>
      <c r="H19" s="11">
        <f t="shared" si="1"/>
        <v>0</v>
      </c>
      <c r="I19" s="1"/>
      <c r="J19" s="11">
        <f t="shared" si="1"/>
        <v>0</v>
      </c>
      <c r="K19" s="1"/>
      <c r="L19" s="11">
        <f t="shared" ref="L19:N19" si="8">K19*$D19</f>
        <v>0</v>
      </c>
      <c r="M19" s="1"/>
      <c r="N19" s="11">
        <f t="shared" si="8"/>
        <v>0</v>
      </c>
    </row>
    <row r="20" spans="2:14" ht="35.1" customHeight="1" x14ac:dyDescent="0.2">
      <c r="B20" s="59" t="s">
        <v>47</v>
      </c>
      <c r="C20" s="60"/>
      <c r="D20" s="52">
        <v>0.2</v>
      </c>
      <c r="E20" s="1"/>
      <c r="F20" s="11">
        <f t="shared" si="0"/>
        <v>0</v>
      </c>
      <c r="G20" s="1"/>
      <c r="H20" s="11">
        <f t="shared" si="1"/>
        <v>0</v>
      </c>
      <c r="I20" s="1"/>
      <c r="J20" s="11">
        <f t="shared" si="1"/>
        <v>0</v>
      </c>
      <c r="K20" s="1"/>
      <c r="L20" s="11">
        <f t="shared" ref="L20:N20" si="9">K20*$D20</f>
        <v>0</v>
      </c>
      <c r="M20" s="1"/>
      <c r="N20" s="11">
        <f t="shared" si="9"/>
        <v>0</v>
      </c>
    </row>
    <row r="21" spans="2:14" ht="35.1" customHeight="1" x14ac:dyDescent="0.2">
      <c r="B21" s="59" t="s">
        <v>49</v>
      </c>
      <c r="C21" s="60"/>
      <c r="D21" s="14">
        <v>0.04</v>
      </c>
      <c r="E21" s="1"/>
      <c r="F21" s="11">
        <f t="shared" si="0"/>
        <v>0</v>
      </c>
      <c r="G21" s="1"/>
      <c r="H21" s="11">
        <f t="shared" si="1"/>
        <v>0</v>
      </c>
      <c r="I21" s="1"/>
      <c r="J21" s="11">
        <f t="shared" si="1"/>
        <v>0</v>
      </c>
      <c r="K21" s="1"/>
      <c r="L21" s="11">
        <f t="shared" ref="L21:N21" si="10">K21*$D21</f>
        <v>0</v>
      </c>
      <c r="M21" s="1"/>
      <c r="N21" s="11">
        <f t="shared" si="10"/>
        <v>0</v>
      </c>
    </row>
    <row r="22" spans="2:14" ht="35.1" customHeight="1" x14ac:dyDescent="0.2">
      <c r="B22" s="59" t="s">
        <v>51</v>
      </c>
      <c r="C22" s="60"/>
      <c r="D22" s="14">
        <v>0.02</v>
      </c>
      <c r="E22" s="1"/>
      <c r="F22" s="11">
        <f t="shared" si="0"/>
        <v>0</v>
      </c>
      <c r="G22" s="1"/>
      <c r="H22" s="11">
        <f t="shared" si="1"/>
        <v>0</v>
      </c>
      <c r="I22" s="1"/>
      <c r="J22" s="11">
        <f t="shared" si="1"/>
        <v>0</v>
      </c>
      <c r="K22" s="1"/>
      <c r="L22" s="11">
        <f t="shared" ref="L22:N22" si="11">K22*$D22</f>
        <v>0</v>
      </c>
      <c r="M22" s="1"/>
      <c r="N22" s="11">
        <f t="shared" si="11"/>
        <v>0</v>
      </c>
    </row>
    <row r="23" spans="2:14" ht="35.1" customHeight="1" x14ac:dyDescent="0.2">
      <c r="B23" s="59" t="s">
        <v>68</v>
      </c>
      <c r="C23" s="60"/>
      <c r="D23" s="52">
        <v>0.3</v>
      </c>
      <c r="E23" s="1"/>
      <c r="F23" s="11">
        <f t="shared" si="0"/>
        <v>0</v>
      </c>
      <c r="G23" s="1"/>
      <c r="H23" s="11">
        <f t="shared" si="1"/>
        <v>0</v>
      </c>
      <c r="I23" s="1"/>
      <c r="J23" s="11">
        <f t="shared" si="1"/>
        <v>0</v>
      </c>
      <c r="K23" s="1"/>
      <c r="L23" s="11">
        <f t="shared" ref="L23:N23" si="12">K23*$D23</f>
        <v>0</v>
      </c>
      <c r="M23" s="1"/>
      <c r="N23" s="11">
        <f t="shared" si="12"/>
        <v>0</v>
      </c>
    </row>
    <row r="24" spans="2:14" ht="35.1" customHeight="1" x14ac:dyDescent="0.2">
      <c r="B24" s="59" t="s">
        <v>63</v>
      </c>
      <c r="C24" s="60"/>
      <c r="D24" s="14">
        <v>0.01</v>
      </c>
      <c r="E24" s="1"/>
      <c r="F24" s="11">
        <f t="shared" si="0"/>
        <v>0</v>
      </c>
      <c r="G24" s="1"/>
      <c r="H24" s="11">
        <f t="shared" si="1"/>
        <v>0</v>
      </c>
      <c r="I24" s="1"/>
      <c r="J24" s="11">
        <f t="shared" si="1"/>
        <v>0</v>
      </c>
      <c r="K24" s="1"/>
      <c r="L24" s="11">
        <f t="shared" ref="L24:N25" si="13">K24*$D24</f>
        <v>0</v>
      </c>
      <c r="M24" s="1"/>
      <c r="N24" s="11">
        <f t="shared" si="13"/>
        <v>0</v>
      </c>
    </row>
    <row r="25" spans="2:14" ht="35.1" customHeight="1" x14ac:dyDescent="0.2">
      <c r="B25" s="59" t="s">
        <v>54</v>
      </c>
      <c r="C25" s="60"/>
      <c r="D25" s="14">
        <v>1</v>
      </c>
      <c r="E25" s="1"/>
      <c r="F25" s="11">
        <f t="shared" si="0"/>
        <v>0</v>
      </c>
      <c r="G25" s="1"/>
      <c r="H25" s="11">
        <f t="shared" si="1"/>
        <v>0</v>
      </c>
      <c r="I25" s="1"/>
      <c r="J25" s="11">
        <f t="shared" si="1"/>
        <v>0</v>
      </c>
      <c r="K25" s="1"/>
      <c r="L25" s="11">
        <f t="shared" si="13"/>
        <v>0</v>
      </c>
      <c r="M25" s="1"/>
      <c r="N25" s="11">
        <f t="shared" si="13"/>
        <v>0</v>
      </c>
    </row>
    <row r="26" spans="2:14" ht="35.1" customHeight="1" thickBot="1" x14ac:dyDescent="0.25">
      <c r="B26" s="89"/>
      <c r="C26" s="90"/>
      <c r="D26" s="88"/>
      <c r="E26" s="1"/>
      <c r="F26" s="11">
        <f t="shared" si="0"/>
        <v>0</v>
      </c>
      <c r="G26" s="1"/>
      <c r="H26" s="11">
        <f t="shared" si="1"/>
        <v>0</v>
      </c>
      <c r="I26" s="1"/>
      <c r="J26" s="11">
        <f t="shared" si="1"/>
        <v>0</v>
      </c>
      <c r="K26" s="1"/>
      <c r="L26" s="11">
        <f t="shared" ref="L26:N26" si="14">K26*$D26</f>
        <v>0</v>
      </c>
      <c r="M26" s="1"/>
      <c r="N26" s="11">
        <f t="shared" si="14"/>
        <v>0</v>
      </c>
    </row>
    <row r="27" spans="2:14" s="16" customFormat="1" ht="35.1" customHeight="1" thickBot="1" x14ac:dyDescent="0.3">
      <c r="B27" s="83" t="s">
        <v>16</v>
      </c>
      <c r="C27" s="84"/>
      <c r="D27" s="15"/>
      <c r="E27" s="79">
        <f>SUM(F12:F26)</f>
        <v>0</v>
      </c>
      <c r="F27" s="80"/>
      <c r="G27" s="79">
        <f t="shared" ref="G27" si="15">SUM(H12:H26)</f>
        <v>0</v>
      </c>
      <c r="H27" s="80"/>
      <c r="I27" s="79">
        <f t="shared" ref="I27" si="16">SUM(J12:J26)</f>
        <v>0</v>
      </c>
      <c r="J27" s="80"/>
      <c r="K27" s="79">
        <f t="shared" ref="K27" si="17">SUM(L12:L26)</f>
        <v>0</v>
      </c>
      <c r="L27" s="80"/>
      <c r="M27" s="79">
        <f t="shared" ref="M27" si="18">SUM(N12:N26)</f>
        <v>0</v>
      </c>
      <c r="N27" s="80"/>
    </row>
    <row r="28" spans="2:14" s="17" customFormat="1" ht="27" customHeight="1" x14ac:dyDescent="0.25">
      <c r="E28" s="81" t="str">
        <f>IF(E27=0,"",IF(E27&lt;$C$8,"non complaying with minimum","complaying with minimum"))</f>
        <v/>
      </c>
      <c r="F28" s="82"/>
      <c r="G28" s="81" t="str">
        <f t="shared" ref="G28" si="19">IF(G27=0,"",IF(G27&lt;$C$8,"non complaying with minimum","complaying with minimum"))</f>
        <v/>
      </c>
      <c r="H28" s="82"/>
      <c r="I28" s="81" t="str">
        <f t="shared" ref="I28" si="20">IF(I27=0,"",IF(I27&lt;$C$8,"non complaying with minimum","complaying with minimum"))</f>
        <v/>
      </c>
      <c r="J28" s="82"/>
      <c r="K28" s="81" t="str">
        <f t="shared" ref="K28" si="21">IF(K27=0,"",IF(K27&lt;$C$8,"non complaying with minimum","complaying with minimum"))</f>
        <v/>
      </c>
      <c r="L28" s="82"/>
      <c r="M28" s="81" t="str">
        <f t="shared" ref="M28" si="22">IF(M27=0,"",IF(M27&lt;$C$8,"non complaying with minimum","complaying with minimum"))</f>
        <v/>
      </c>
      <c r="N28" s="82"/>
    </row>
    <row r="29" spans="2:14" ht="27" customHeight="1" x14ac:dyDescent="0.2">
      <c r="B29" s="67" t="s">
        <v>17</v>
      </c>
      <c r="C29" s="67"/>
      <c r="D29" s="67"/>
      <c r="E29" s="68">
        <f>E27*5000</f>
        <v>0</v>
      </c>
      <c r="F29" s="69"/>
      <c r="G29" s="68">
        <f>G27*5000</f>
        <v>0</v>
      </c>
      <c r="H29" s="69"/>
      <c r="I29" s="68">
        <f>I27*5000</f>
        <v>0</v>
      </c>
      <c r="J29" s="69"/>
      <c r="K29" s="68">
        <f>K27*5000</f>
        <v>0</v>
      </c>
      <c r="L29" s="69"/>
      <c r="M29" s="68">
        <f>M27*5000</f>
        <v>0</v>
      </c>
      <c r="N29" s="69"/>
    </row>
    <row r="30" spans="2:14" ht="15.75" customHeight="1" x14ac:dyDescent="0.2">
      <c r="B30" s="18"/>
      <c r="C30" s="18"/>
      <c r="D30" s="18"/>
      <c r="E30" s="19"/>
      <c r="F30" s="20"/>
      <c r="G30" s="19"/>
      <c r="H30" s="20"/>
      <c r="I30" s="19"/>
      <c r="J30" s="20"/>
      <c r="K30" s="19"/>
      <c r="L30" s="20"/>
      <c r="M30" s="19"/>
      <c r="N30" s="20"/>
    </row>
    <row r="31" spans="2:14" ht="24" customHeight="1" thickBot="1" x14ac:dyDescent="0.25">
      <c r="B31" s="18"/>
      <c r="C31" s="18"/>
      <c r="D31" s="18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2:14" ht="20.25" customHeight="1" x14ac:dyDescent="0.2">
      <c r="B32" s="2"/>
      <c r="C32" s="2"/>
      <c r="D32" s="22" t="s">
        <v>18</v>
      </c>
      <c r="E32" s="63" t="str">
        <f>E10</f>
        <v>OFFER 1</v>
      </c>
      <c r="F32" s="64"/>
      <c r="G32" s="63" t="str">
        <f>G10</f>
        <v>OFFER 2</v>
      </c>
      <c r="H32" s="64"/>
      <c r="I32" s="63" t="str">
        <f>I10</f>
        <v>OFFER 3</v>
      </c>
      <c r="J32" s="64"/>
      <c r="K32" s="63" t="str">
        <f>K10</f>
        <v>OFFER 4</v>
      </c>
      <c r="L32" s="64"/>
      <c r="M32" s="63" t="str">
        <f>M10</f>
        <v>OFFER 5</v>
      </c>
      <c r="N32" s="64"/>
    </row>
    <row r="33" spans="2:14" ht="35.1" customHeight="1" x14ac:dyDescent="0.2">
      <c r="B33" s="2"/>
      <c r="C33" s="2"/>
      <c r="D33" s="23" t="s">
        <v>1</v>
      </c>
      <c r="E33" s="65"/>
      <c r="F33" s="66"/>
      <c r="G33" s="65"/>
      <c r="H33" s="66"/>
      <c r="I33" s="65"/>
      <c r="J33" s="66"/>
      <c r="K33" s="65"/>
      <c r="L33" s="66"/>
      <c r="M33" s="65"/>
      <c r="N33" s="66"/>
    </row>
    <row r="34" spans="2:14" ht="35.1" customHeight="1" x14ac:dyDescent="0.2">
      <c r="B34" s="2"/>
      <c r="C34" s="2"/>
      <c r="D34" s="23" t="s">
        <v>3</v>
      </c>
      <c r="E34" s="65"/>
      <c r="F34" s="66"/>
      <c r="G34" s="65"/>
      <c r="H34" s="66"/>
      <c r="I34" s="65"/>
      <c r="J34" s="66"/>
      <c r="K34" s="65"/>
      <c r="L34" s="66"/>
      <c r="M34" s="65"/>
      <c r="N34" s="66"/>
    </row>
    <row r="35" spans="2:14" ht="35.1" customHeight="1" thickBot="1" x14ac:dyDescent="0.25">
      <c r="B35" s="2"/>
      <c r="C35" s="2"/>
      <c r="D35" s="24" t="s">
        <v>2</v>
      </c>
      <c r="E35" s="77"/>
      <c r="F35" s="78"/>
      <c r="G35" s="77"/>
      <c r="H35" s="78"/>
      <c r="I35" s="77"/>
      <c r="J35" s="78"/>
      <c r="K35" s="77"/>
      <c r="L35" s="78"/>
      <c r="M35" s="77"/>
      <c r="N35" s="78"/>
    </row>
    <row r="36" spans="2:14" ht="24" customHeight="1" thickBot="1" x14ac:dyDescent="0.25">
      <c r="B36" s="2"/>
      <c r="C36" s="2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2:14" ht="20.25" customHeight="1" x14ac:dyDescent="0.2">
      <c r="B37" s="2"/>
      <c r="C37" s="2"/>
      <c r="D37" s="22" t="s">
        <v>19</v>
      </c>
      <c r="E37" s="63" t="str">
        <f>E10</f>
        <v>OFFER 1</v>
      </c>
      <c r="F37" s="64"/>
      <c r="G37" s="63" t="str">
        <f>G10</f>
        <v>OFFER 2</v>
      </c>
      <c r="H37" s="64"/>
      <c r="I37" s="63" t="str">
        <f>I10</f>
        <v>OFFER 3</v>
      </c>
      <c r="J37" s="64"/>
      <c r="K37" s="63" t="str">
        <f>K10</f>
        <v>OFFER 4</v>
      </c>
      <c r="L37" s="64"/>
      <c r="M37" s="63" t="str">
        <f>M10</f>
        <v>OFFER 5</v>
      </c>
      <c r="N37" s="64"/>
    </row>
    <row r="38" spans="2:14" ht="35.1" customHeight="1" thickBot="1" x14ac:dyDescent="0.25">
      <c r="B38" s="2"/>
      <c r="C38" s="2"/>
      <c r="D38" s="24" t="s">
        <v>0</v>
      </c>
      <c r="E38" s="75"/>
      <c r="F38" s="76"/>
      <c r="G38" s="75"/>
      <c r="H38" s="76"/>
      <c r="I38" s="75"/>
      <c r="J38" s="76"/>
      <c r="K38" s="75"/>
      <c r="L38" s="76"/>
      <c r="M38" s="75"/>
      <c r="N38" s="76"/>
    </row>
    <row r="39" spans="2:14" s="26" customFormat="1" ht="22.5" customHeight="1" thickBot="1" x14ac:dyDescent="0.2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2:14" ht="20.25" customHeight="1" x14ac:dyDescent="0.2">
      <c r="B40" s="27"/>
      <c r="C40" s="27"/>
      <c r="D40" s="22" t="s">
        <v>20</v>
      </c>
      <c r="E40" s="63" t="str">
        <f>E10</f>
        <v>OFFER 1</v>
      </c>
      <c r="F40" s="64"/>
      <c r="G40" s="63" t="str">
        <f>G10</f>
        <v>OFFER 2</v>
      </c>
      <c r="H40" s="64"/>
      <c r="I40" s="63" t="str">
        <f>I10</f>
        <v>OFFER 3</v>
      </c>
      <c r="J40" s="64"/>
      <c r="K40" s="63" t="str">
        <f>K10</f>
        <v>OFFER 4</v>
      </c>
      <c r="L40" s="64"/>
      <c r="M40" s="63" t="str">
        <f>M10</f>
        <v>OFFER 5</v>
      </c>
      <c r="N40" s="64"/>
    </row>
    <row r="41" spans="2:14" ht="35.1" customHeight="1" x14ac:dyDescent="0.2">
      <c r="B41" s="27"/>
      <c r="C41" s="27"/>
      <c r="D41" s="23" t="s">
        <v>21</v>
      </c>
      <c r="E41" s="71" t="str">
        <f>IF(E33="","",ROUND(20*(E38/$C$52)+40*(E27/$C$48)+40*(E33/$C$49),2))</f>
        <v/>
      </c>
      <c r="F41" s="72"/>
      <c r="G41" s="71" t="str">
        <f>IF(G33="","",ROUND(20*(G38/$C$52)+40*(G27/$C$48)+40*(G33/$C$49),2))</f>
        <v/>
      </c>
      <c r="H41" s="72"/>
      <c r="I41" s="71" t="str">
        <f>IF(I33="","",ROUND(20*(I38/$C$52)+40*(I27/$C$48)+40*(I33/$C$49),2))</f>
        <v/>
      </c>
      <c r="J41" s="72"/>
      <c r="K41" s="71" t="str">
        <f>IF(K33="","",ROUND(20*(K38/$C$52)+40*(K27/$C$48)+40*(K33/$C$49),2))</f>
        <v/>
      </c>
      <c r="L41" s="72"/>
      <c r="M41" s="71" t="str">
        <f>IF(M33="","",ROUND(20*(M38/$C$52)+40*(M27/$C$48)+40*(M33/$C$49),2))</f>
        <v/>
      </c>
      <c r="N41" s="72"/>
    </row>
    <row r="42" spans="2:14" ht="35.1" customHeight="1" x14ac:dyDescent="0.2">
      <c r="B42" s="27"/>
      <c r="C42" s="27"/>
      <c r="D42" s="23" t="s">
        <v>22</v>
      </c>
      <c r="E42" s="71" t="str">
        <f>IF(E34="","",ROUND(20*(E38/$C$52)+40*(E27/$C$48)+40*(E34/$C$50),2))</f>
        <v/>
      </c>
      <c r="F42" s="72"/>
      <c r="G42" s="71" t="str">
        <f>IF(G34="","",ROUND(20*(G38/$C$52)+40*(G27/$C$48)+40*(G34/$C$50),2))</f>
        <v/>
      </c>
      <c r="H42" s="72"/>
      <c r="I42" s="71" t="str">
        <f>IF(I34="","",ROUND(20*(I38/$C$52)+40*(I27/$C$48)+40*(I34/$C$50),2))</f>
        <v/>
      </c>
      <c r="J42" s="72"/>
      <c r="K42" s="71" t="str">
        <f>IF(K34="","",ROUND(20*(K38/$C$52)+40*(K27/$C$48)+40*(K34/$C$50),2))</f>
        <v/>
      </c>
      <c r="L42" s="72"/>
      <c r="M42" s="71" t="str">
        <f>IF(M34="","",ROUND(20*(M38/$C$52)+40*(M27/$C$48)+40*(M34/$C$50),2))</f>
        <v/>
      </c>
      <c r="N42" s="72"/>
    </row>
    <row r="43" spans="2:14" ht="35.1" customHeight="1" thickBot="1" x14ac:dyDescent="0.25">
      <c r="B43" s="27"/>
      <c r="C43" s="27"/>
      <c r="D43" s="28" t="s">
        <v>23</v>
      </c>
      <c r="E43" s="73" t="str">
        <f>IF(E35="","",ROUND(20*(E38/$C$52)+40*(E27/$C$48)+40*(E35/$C$51),2))</f>
        <v/>
      </c>
      <c r="F43" s="74"/>
      <c r="G43" s="73" t="str">
        <f>IF(G35="","",ROUND(20*(G38/$C$52)+40*(G27/$C$48)+40*(G35/$C$51),2))</f>
        <v/>
      </c>
      <c r="H43" s="74"/>
      <c r="I43" s="73" t="str">
        <f>IF(I35="","",ROUND(20*(I38/$C$52)+40*(I27/$C$48)+40*(I35/$C$51),2))</f>
        <v/>
      </c>
      <c r="J43" s="74"/>
      <c r="K43" s="73" t="str">
        <f>IF(K35="","",ROUND(20*(K38/$C$52)+40*(K27/$C$48)+40*(K35/$C$51),2))</f>
        <v/>
      </c>
      <c r="L43" s="74"/>
      <c r="M43" s="73" t="str">
        <f>IF(M35="","",ROUND(20*(M38/$C$52)+40*(M27/$C$48)+40*(M35/$C$51),2))</f>
        <v/>
      </c>
      <c r="N43" s="74"/>
    </row>
    <row r="44" spans="2:14" ht="35.1" customHeight="1" thickBot="1" x14ac:dyDescent="0.25">
      <c r="B44" s="27"/>
      <c r="C44" s="27"/>
      <c r="D44" s="29" t="s">
        <v>24</v>
      </c>
      <c r="E44" s="61">
        <f>IF(E43="",0,E41+E42+E43)</f>
        <v>0</v>
      </c>
      <c r="F44" s="62"/>
      <c r="G44" s="61">
        <f>IF(G43="",0,G41+G42+G43)</f>
        <v>0</v>
      </c>
      <c r="H44" s="62"/>
      <c r="I44" s="61">
        <f>IF(I43="",0,I41+I42+I43)</f>
        <v>0</v>
      </c>
      <c r="J44" s="62"/>
      <c r="K44" s="61">
        <f>IF(K43="",0,K41+K42+K43)</f>
        <v>0</v>
      </c>
      <c r="L44" s="62"/>
      <c r="M44" s="61">
        <f>IF(M43="",0,M41+M42+M43)</f>
        <v>0</v>
      </c>
      <c r="N44" s="62"/>
    </row>
    <row r="45" spans="2:14" ht="12.75" customHeight="1" x14ac:dyDescent="0.2">
      <c r="B45" s="2"/>
      <c r="C45" s="2"/>
      <c r="D45" s="2"/>
      <c r="E45" s="70" t="str">
        <f>E40</f>
        <v>OFFER 1</v>
      </c>
      <c r="F45" s="70"/>
      <c r="G45" s="70" t="str">
        <f>G40</f>
        <v>OFFER 2</v>
      </c>
      <c r="H45" s="70"/>
      <c r="I45" s="70" t="str">
        <f>I40</f>
        <v>OFFER 3</v>
      </c>
      <c r="J45" s="70"/>
      <c r="K45" s="70" t="str">
        <f>K40</f>
        <v>OFFER 4</v>
      </c>
      <c r="L45" s="70"/>
      <c r="M45" s="70" t="str">
        <f>M40</f>
        <v>OFFER 5</v>
      </c>
      <c r="N45" s="70"/>
    </row>
    <row r="46" spans="2:14" ht="9.75" customHeight="1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ht="21" customHeight="1" x14ac:dyDescent="0.2">
      <c r="B47" s="55" t="s">
        <v>25</v>
      </c>
      <c r="C47" s="56"/>
      <c r="D47" s="30" t="s">
        <v>12</v>
      </c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 ht="35.1" customHeight="1" x14ac:dyDescent="0.2">
      <c r="B48" s="31" t="s">
        <v>26</v>
      </c>
      <c r="C48" s="32">
        <f>MAX(E27:N27)</f>
        <v>0</v>
      </c>
      <c r="D48" s="33" t="str">
        <f>IF(C48=0,"",IF(LARGE(E27:N27,2)=MAX(E27:N27),"DRAW",HLOOKUP(C48,$E$27:$N$32,6,0)))</f>
        <v/>
      </c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 ht="35.1" customHeight="1" x14ac:dyDescent="0.2">
      <c r="B49" s="34" t="s">
        <v>27</v>
      </c>
      <c r="C49" s="35">
        <f>MAX(E33:N33)</f>
        <v>0</v>
      </c>
      <c r="D49" s="33" t="str">
        <f>IF(C49=0,"",IF(SUM(E33:N33)=C49,HLOOKUP(C49,$E$33:$N$37,5,0),IF(LARGE(E33:N33,2)=MAX(E33:N33),"DRAW",HLOOKUP(C49,$E$33:$N$37,5,0))))</f>
        <v/>
      </c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2:14" ht="35.1" customHeight="1" x14ac:dyDescent="0.2">
      <c r="B50" s="34" t="s">
        <v>28</v>
      </c>
      <c r="C50" s="35">
        <f>MAX(E34:N34)</f>
        <v>0</v>
      </c>
      <c r="D50" s="33" t="str">
        <f>IF(C50=0,"",IF(SUM(E34:N34)=C50,HLOOKUP(C50,$E$34:$N$38,4,0),IF(LARGE(E34:N34,2)=MAX(E34:N34),"DRAW",HLOOKUP(C50,$E$34:$N$38,4,0))))</f>
        <v/>
      </c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2:14" ht="35.1" customHeight="1" x14ac:dyDescent="0.2">
      <c r="B51" s="34" t="s">
        <v>29</v>
      </c>
      <c r="C51" s="32">
        <f>MAX(E35:N35)</f>
        <v>0</v>
      </c>
      <c r="D51" s="33" t="str">
        <f>IF(C51=0,"",IF(SUM(E35:N35)=C51, HLOOKUP(C51,$E$35:$N$37,3,0),IF(LARGE(E35:N35,2)=MAX(E35:N35),"DRAW",HLOOKUP(C51,$E$35:$N$37,3,0))))</f>
        <v/>
      </c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2:14" ht="35.1" customHeight="1" x14ac:dyDescent="0.2">
      <c r="B52" s="34" t="s">
        <v>30</v>
      </c>
      <c r="C52" s="36">
        <f>MAX(E38:N38)</f>
        <v>0</v>
      </c>
      <c r="D52" s="33" t="str">
        <f>IF(C52=0,"",IF(SUM(E38:N38)=C52, HLOOKUP(C52,$E$38:$N$40,3,0),IF(LARGE(E38:N38,2)=MAX(E38:N38),"DRAW",HLOOKUP(C52,$E$38:$N$40,3,0))))</f>
        <v/>
      </c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2:14" x14ac:dyDescent="0.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2:14" x14ac:dyDescent="0.2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2:14" ht="15.75" customHeight="1" x14ac:dyDescent="0.2">
      <c r="B55" s="37" t="s">
        <v>31</v>
      </c>
      <c r="C55" s="37" t="s">
        <v>12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2:14" ht="18.75" customHeight="1" x14ac:dyDescent="0.2">
      <c r="B56" s="38" t="str">
        <f>IF(MAX(E44:BL44)=0,"",MAX(E44:BL44))</f>
        <v/>
      </c>
      <c r="C56" s="39" t="str">
        <f>IF(B56="","",IF(LARGE(E44:N44,2)=MAX(E44:N44),"DRAW",HLOOKUP(B56,$E$44:$N$46,2,0)))</f>
        <v/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2:14" ht="18" customHeight="1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2:14" ht="16.5" customHeight="1" x14ac:dyDescent="0.2">
      <c r="B58" s="37" t="s">
        <v>32</v>
      </c>
      <c r="C58" s="37" t="s">
        <v>12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2:14" ht="20.25" customHeight="1" x14ac:dyDescent="0.2">
      <c r="B59" s="39" t="str">
        <f>IF(B56="","",LARGE(E44:AI44,2))</f>
        <v/>
      </c>
      <c r="C59" s="39" t="str">
        <f>IF(B59=0,"",IF(B59="","",IF(LARGE(E44:N44,2)=LARGE(E44:N44,3),"DRAW",IF(B59=B56,C56,HLOOKUP(B59,$E$44:$N$45,2,0)))))</f>
        <v/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2:14" ht="19.5" customHeight="1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2:14" ht="18" customHeight="1" x14ac:dyDescent="0.2">
      <c r="B61" s="37" t="s">
        <v>33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2:14" ht="19.5" customHeight="1" x14ac:dyDescent="0.2">
      <c r="B62" s="40" t="str">
        <f>IF(B59="","",(B56-B59)/B56)</f>
        <v/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2:14" ht="24.75" customHeight="1" thickBo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2:14" ht="23.25" customHeight="1" thickBot="1" x14ac:dyDescent="0.25">
      <c r="B64" s="29" t="s">
        <v>34</v>
      </c>
      <c r="C64" s="57" t="str">
        <f>IF(B62=0,"DRAW",IF(B62&lt;0.05,CONCATENATE("Draw between ",C56, " and ",C59),C56))</f>
        <v/>
      </c>
      <c r="D64" s="58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2:14" x14ac:dyDescent="0.2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2:14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2:14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2:14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2:14" x14ac:dyDescent="0.2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2:14" x14ac:dyDescent="0.2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2:14" x14ac:dyDescent="0.2">
      <c r="B71" s="41"/>
      <c r="C71" s="4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2:14" x14ac:dyDescent="0.2">
      <c r="B72" s="2"/>
      <c r="C72" s="4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2:14" x14ac:dyDescent="0.2">
      <c r="B73" s="2"/>
      <c r="C73" s="4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2:14" x14ac:dyDescent="0.2">
      <c r="B74" s="2"/>
      <c r="C74" s="4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2:14" ht="14.25" x14ac:dyDescent="0.2">
      <c r="B75" s="6"/>
      <c r="C75" s="4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2:14" ht="14.25" x14ac:dyDescent="0.2">
      <c r="B76" s="6"/>
      <c r="C76" s="4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2:14" ht="14.25" x14ac:dyDescent="0.2">
      <c r="B77" s="6"/>
      <c r="C77" s="4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2:14" ht="14.25" x14ac:dyDescent="0.2">
      <c r="B78" s="6"/>
      <c r="C78" s="4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2:14" ht="14.25" x14ac:dyDescent="0.2">
      <c r="B79" s="6"/>
      <c r="C79" s="4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2:14" ht="14.25" x14ac:dyDescent="0.2">
      <c r="B80" s="6"/>
      <c r="C80" s="4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2:14" ht="14.25" x14ac:dyDescent="0.2">
      <c r="B81" s="6"/>
      <c r="C81" s="4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2:14" ht="14.25" x14ac:dyDescent="0.2">
      <c r="B82" s="6"/>
      <c r="C82" s="4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2:14" ht="14.25" x14ac:dyDescent="0.2">
      <c r="B83" s="6"/>
      <c r="C83" s="4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2:14" ht="14.25" x14ac:dyDescent="0.2">
      <c r="B84" s="6"/>
      <c r="C84" s="4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2:14" x14ac:dyDescent="0.2">
      <c r="B85" s="2"/>
      <c r="C85" s="4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2:14" x14ac:dyDescent="0.2">
      <c r="B86" s="2"/>
      <c r="C86" s="4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2:14" x14ac:dyDescent="0.2">
      <c r="B87" s="2"/>
      <c r="C87" s="4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2:14" x14ac:dyDescent="0.2">
      <c r="B88" s="2"/>
      <c r="C88" s="4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2:14" x14ac:dyDescent="0.2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2:14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2:14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2:14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2:14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2:14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2:14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2:14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2:14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2:14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2:14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2:14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2:14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2:14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2:14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2:14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2:14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2:14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2:14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2:14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2:14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2:14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2:14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2:14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2:14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2:14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2:14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2:14" x14ac:dyDescent="0.2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2:14" x14ac:dyDescent="0.2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2:14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2:14" x14ac:dyDescent="0.2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2:14" x14ac:dyDescent="0.2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2:14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2:14" x14ac:dyDescent="0.2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2:14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2:14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2:14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2:14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2:14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2:14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2:14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2:14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2:14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2:14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2:14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2:14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2:14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2:14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2:14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2:14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2:14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2:14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2:14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2:14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2:14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2:14" x14ac:dyDescent="0.2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2:14" x14ac:dyDescent="0.2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2:14" x14ac:dyDescent="0.2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2:14" x14ac:dyDescent="0.2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2:14" x14ac:dyDescent="0.2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2:14" x14ac:dyDescent="0.2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2:14" x14ac:dyDescent="0.2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2:14" x14ac:dyDescent="0.2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2:14" x14ac:dyDescent="0.2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2:14" x14ac:dyDescent="0.2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2:14" x14ac:dyDescent="0.2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2:14" x14ac:dyDescent="0.2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2:14" x14ac:dyDescent="0.2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2:14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2:14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2:14" x14ac:dyDescent="0.2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2:14" x14ac:dyDescent="0.2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2:14" x14ac:dyDescent="0.2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2:14" x14ac:dyDescent="0.2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2:14" x14ac:dyDescent="0.2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2:14" x14ac:dyDescent="0.2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2:14" x14ac:dyDescent="0.2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2:14" x14ac:dyDescent="0.2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2:14" x14ac:dyDescent="0.2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2:14" x14ac:dyDescent="0.2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2:14" x14ac:dyDescent="0.2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2:14" x14ac:dyDescent="0.2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2:14" x14ac:dyDescent="0.2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2:14" x14ac:dyDescent="0.2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2:14" x14ac:dyDescent="0.2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2:14" x14ac:dyDescent="0.2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2:14" x14ac:dyDescent="0.2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2:14" x14ac:dyDescent="0.2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2:14" x14ac:dyDescent="0.2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2:14" x14ac:dyDescent="0.2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2:14" x14ac:dyDescent="0.2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2:14" x14ac:dyDescent="0.2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2:14" x14ac:dyDescent="0.2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2:14" x14ac:dyDescent="0.2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2:14" x14ac:dyDescent="0.2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2:14" x14ac:dyDescent="0.2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2:14" x14ac:dyDescent="0.2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2:14" x14ac:dyDescent="0.2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2:14" x14ac:dyDescent="0.2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2:14" x14ac:dyDescent="0.2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2:14" x14ac:dyDescent="0.2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2:14" x14ac:dyDescent="0.2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2:14" x14ac:dyDescent="0.2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2:14" x14ac:dyDescent="0.2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2:14" x14ac:dyDescent="0.2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2:14" x14ac:dyDescent="0.2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2:14" x14ac:dyDescent="0.2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2:14" x14ac:dyDescent="0.2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2:14" x14ac:dyDescent="0.2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2:14" x14ac:dyDescent="0.2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2:14" x14ac:dyDescent="0.2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2:14" x14ac:dyDescent="0.2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2:14" x14ac:dyDescent="0.2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2:14" x14ac:dyDescent="0.2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2:14" x14ac:dyDescent="0.2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2:14" x14ac:dyDescent="0.2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2:14" x14ac:dyDescent="0.2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2:14" x14ac:dyDescent="0.2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2:14" x14ac:dyDescent="0.2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2:14" x14ac:dyDescent="0.2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2:14" x14ac:dyDescent="0.2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2:14" x14ac:dyDescent="0.2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2:14" x14ac:dyDescent="0.2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2:14" x14ac:dyDescent="0.2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2:14" x14ac:dyDescent="0.2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2:14" x14ac:dyDescent="0.2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2:14" x14ac:dyDescent="0.2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2:14" x14ac:dyDescent="0.2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2:14" x14ac:dyDescent="0.2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2:14" x14ac:dyDescent="0.2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2:14" x14ac:dyDescent="0.2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2:14" x14ac:dyDescent="0.2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2:14" x14ac:dyDescent="0.2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2:14" x14ac:dyDescent="0.2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2:14" x14ac:dyDescent="0.2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2:14" x14ac:dyDescent="0.2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2:14" x14ac:dyDescent="0.2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2:14" x14ac:dyDescent="0.2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spans="2:14" x14ac:dyDescent="0.2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spans="2:14" x14ac:dyDescent="0.2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2:14" x14ac:dyDescent="0.2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2:14" x14ac:dyDescent="0.2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2:14" x14ac:dyDescent="0.2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2:14" x14ac:dyDescent="0.2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spans="2:14" x14ac:dyDescent="0.2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 spans="2:14" x14ac:dyDescent="0.2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 spans="2:14" x14ac:dyDescent="0.2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 spans="2:14" x14ac:dyDescent="0.2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spans="2:14" x14ac:dyDescent="0.2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 spans="2:14" x14ac:dyDescent="0.2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 spans="2:14" x14ac:dyDescent="0.2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 spans="2:14" x14ac:dyDescent="0.2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spans="2:14" x14ac:dyDescent="0.2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spans="2:14" x14ac:dyDescent="0.2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 spans="2:14" x14ac:dyDescent="0.2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spans="2:14" x14ac:dyDescent="0.2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spans="2:14" x14ac:dyDescent="0.2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 spans="2:14" x14ac:dyDescent="0.2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 spans="2:14" x14ac:dyDescent="0.2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spans="2:14" x14ac:dyDescent="0.2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 spans="2:14" x14ac:dyDescent="0.2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spans="2:14" x14ac:dyDescent="0.2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2:14" x14ac:dyDescent="0.2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 spans="2:14" x14ac:dyDescent="0.2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 spans="2:14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spans="2:14" x14ac:dyDescent="0.2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spans="2:14" x14ac:dyDescent="0.2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spans="2:14" x14ac:dyDescent="0.2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spans="2:14" x14ac:dyDescent="0.2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spans="2:14" x14ac:dyDescent="0.2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spans="2:14" x14ac:dyDescent="0.2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spans="2:14" x14ac:dyDescent="0.2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spans="2:14" x14ac:dyDescent="0.2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2:14" x14ac:dyDescent="0.2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spans="2:14" x14ac:dyDescent="0.2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spans="2:14" x14ac:dyDescent="0.2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spans="2:14" x14ac:dyDescent="0.2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2:14" x14ac:dyDescent="0.2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2:14" x14ac:dyDescent="0.2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spans="2:14" x14ac:dyDescent="0.2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spans="2:14" x14ac:dyDescent="0.2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spans="2:14" x14ac:dyDescent="0.2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spans="2:14" x14ac:dyDescent="0.2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spans="2:14" x14ac:dyDescent="0.2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spans="2:14" x14ac:dyDescent="0.2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spans="2:14" x14ac:dyDescent="0.2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2:14" x14ac:dyDescent="0.2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2:14" x14ac:dyDescent="0.2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2:14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2:14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2:14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spans="2:14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2:14" x14ac:dyDescent="0.2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2:14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spans="2:14" x14ac:dyDescent="0.2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2:14" x14ac:dyDescent="0.2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spans="2:14" x14ac:dyDescent="0.2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spans="2:14" x14ac:dyDescent="0.2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spans="2:14" x14ac:dyDescent="0.2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spans="2:14" x14ac:dyDescent="0.2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spans="2:14" x14ac:dyDescent="0.2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spans="2:14" x14ac:dyDescent="0.2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2:14" x14ac:dyDescent="0.2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spans="2:14" x14ac:dyDescent="0.2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2:14" x14ac:dyDescent="0.2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spans="2:14" x14ac:dyDescent="0.2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2:14" x14ac:dyDescent="0.2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2:14" x14ac:dyDescent="0.2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spans="2:14" x14ac:dyDescent="0.2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spans="2:14" x14ac:dyDescent="0.2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2:14" x14ac:dyDescent="0.2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2:14" x14ac:dyDescent="0.2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2:14" x14ac:dyDescent="0.2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spans="2:14" x14ac:dyDescent="0.2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2:14" x14ac:dyDescent="0.2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2:14" x14ac:dyDescent="0.2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spans="2:14" x14ac:dyDescent="0.2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2:14" x14ac:dyDescent="0.2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2:14" x14ac:dyDescent="0.2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2:14" x14ac:dyDescent="0.2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2:14" x14ac:dyDescent="0.2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2:14" x14ac:dyDescent="0.2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2:14" x14ac:dyDescent="0.2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spans="2:14" x14ac:dyDescent="0.2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2:14" x14ac:dyDescent="0.2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spans="2:14" x14ac:dyDescent="0.2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spans="2:14" x14ac:dyDescent="0.2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spans="2:14" x14ac:dyDescent="0.2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spans="2:14" x14ac:dyDescent="0.2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spans="2:14" x14ac:dyDescent="0.2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spans="2:14" x14ac:dyDescent="0.2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spans="2:14" x14ac:dyDescent="0.2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spans="2:14" x14ac:dyDescent="0.2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spans="2:14" x14ac:dyDescent="0.2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2:14" x14ac:dyDescent="0.2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2:14" x14ac:dyDescent="0.2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2:14" x14ac:dyDescent="0.2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2:14" x14ac:dyDescent="0.2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2:14" x14ac:dyDescent="0.2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2:14" x14ac:dyDescent="0.2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</sheetData>
  <sheetProtection sheet="1" objects="1" scenarios="1"/>
  <mergeCells count="100">
    <mergeCell ref="C64:D64"/>
    <mergeCell ref="G28:H28"/>
    <mergeCell ref="G29:H29"/>
    <mergeCell ref="G32:H32"/>
    <mergeCell ref="G33:H33"/>
    <mergeCell ref="G34:H34"/>
    <mergeCell ref="G35:H35"/>
    <mergeCell ref="G37:H37"/>
    <mergeCell ref="G38:H38"/>
    <mergeCell ref="G40:H40"/>
    <mergeCell ref="E32:F32"/>
    <mergeCell ref="E37:F37"/>
    <mergeCell ref="E43:F43"/>
    <mergeCell ref="E44:F44"/>
    <mergeCell ref="E33:F33"/>
    <mergeCell ref="E34:F34"/>
    <mergeCell ref="B47:C47"/>
    <mergeCell ref="G42:H42"/>
    <mergeCell ref="G43:H43"/>
    <mergeCell ref="G44:H44"/>
    <mergeCell ref="G45:H45"/>
    <mergeCell ref="E45:F45"/>
    <mergeCell ref="E10:F10"/>
    <mergeCell ref="G10:H10"/>
    <mergeCell ref="B21:C21"/>
    <mergeCell ref="B19:C19"/>
    <mergeCell ref="B18:C18"/>
    <mergeCell ref="B16:C16"/>
    <mergeCell ref="B11:C11"/>
    <mergeCell ref="B17:C17"/>
    <mergeCell ref="B20:C20"/>
    <mergeCell ref="B27:C27"/>
    <mergeCell ref="B25:C25"/>
    <mergeCell ref="B29:D29"/>
    <mergeCell ref="E27:F27"/>
    <mergeCell ref="I28:J28"/>
    <mergeCell ref="I29:J29"/>
    <mergeCell ref="G27:H27"/>
    <mergeCell ref="I32:J32"/>
    <mergeCell ref="I38:J38"/>
    <mergeCell ref="I40:J40"/>
    <mergeCell ref="I33:J33"/>
    <mergeCell ref="E28:F28"/>
    <mergeCell ref="E29:F29"/>
    <mergeCell ref="K35:L35"/>
    <mergeCell ref="K37:L37"/>
    <mergeCell ref="K38:L38"/>
    <mergeCell ref="K40:L40"/>
    <mergeCell ref="G41:H41"/>
    <mergeCell ref="E40:F40"/>
    <mergeCell ref="I34:J34"/>
    <mergeCell ref="I35:J35"/>
    <mergeCell ref="I37:J37"/>
    <mergeCell ref="E42:F42"/>
    <mergeCell ref="E38:F38"/>
    <mergeCell ref="E41:F41"/>
    <mergeCell ref="E35:F35"/>
    <mergeCell ref="M45:N45"/>
    <mergeCell ref="M41:N41"/>
    <mergeCell ref="M42:N42"/>
    <mergeCell ref="M43:N43"/>
    <mergeCell ref="K41:L41"/>
    <mergeCell ref="K42:L42"/>
    <mergeCell ref="I10:J10"/>
    <mergeCell ref="I27:J27"/>
    <mergeCell ref="K45:L45"/>
    <mergeCell ref="K43:L43"/>
    <mergeCell ref="K44:L44"/>
    <mergeCell ref="K10:L10"/>
    <mergeCell ref="K27:L27"/>
    <mergeCell ref="K28:L28"/>
    <mergeCell ref="K29:L29"/>
    <mergeCell ref="K32:L32"/>
    <mergeCell ref="K33:L33"/>
    <mergeCell ref="K34:L34"/>
    <mergeCell ref="I45:J45"/>
    <mergeCell ref="I42:J42"/>
    <mergeCell ref="I43:J43"/>
    <mergeCell ref="I44:J44"/>
    <mergeCell ref="M10:N10"/>
    <mergeCell ref="M27:N27"/>
    <mergeCell ref="M28:N28"/>
    <mergeCell ref="M29:N29"/>
    <mergeCell ref="M32:N32"/>
    <mergeCell ref="M44:N44"/>
    <mergeCell ref="B12:C12"/>
    <mergeCell ref="B13:C13"/>
    <mergeCell ref="B14:C14"/>
    <mergeCell ref="B15:C15"/>
    <mergeCell ref="B26:C26"/>
    <mergeCell ref="B24:C24"/>
    <mergeCell ref="B23:C23"/>
    <mergeCell ref="B22:C22"/>
    <mergeCell ref="M33:N33"/>
    <mergeCell ref="M34:N34"/>
    <mergeCell ref="M35:N35"/>
    <mergeCell ref="M37:N37"/>
    <mergeCell ref="M38:N38"/>
    <mergeCell ref="M40:N40"/>
    <mergeCell ref="I41:J41"/>
  </mergeCells>
  <phoneticPr fontId="4" type="noConversion"/>
  <conditionalFormatting sqref="F12:F26 H12:H26">
    <cfRule type="cellIs" dxfId="4" priority="8" stopIfTrue="1" operator="lessThan">
      <formula>$D$17*E$17</formula>
    </cfRule>
  </conditionalFormatting>
  <conditionalFormatting sqref="J12:J26">
    <cfRule type="cellIs" dxfId="3" priority="4" stopIfTrue="1" operator="lessThan">
      <formula>$D$17*I$17</formula>
    </cfRule>
  </conditionalFormatting>
  <conditionalFormatting sqref="L12:L26">
    <cfRule type="cellIs" dxfId="2" priority="3" stopIfTrue="1" operator="lessThan">
      <formula>$D$17*K$17</formula>
    </cfRule>
  </conditionalFormatting>
  <conditionalFormatting sqref="N12:N26">
    <cfRule type="cellIs" dxfId="1" priority="2" stopIfTrue="1" operator="lessThan">
      <formula>$D$17*M$17</formula>
    </cfRule>
  </conditionalFormatting>
  <conditionalFormatting sqref="E28 G28 I28 K28 M28">
    <cfRule type="cellIs" dxfId="0" priority="1" stopIfTrue="1" operator="equal">
      <formula>"complaying with minimum"</formula>
    </cfRule>
  </conditionalFormatting>
  <dataValidations count="6">
    <dataValidation type="whole" allowBlank="1" showInputMessage="1" showErrorMessage="1" error="X deberá ser un número positivo, sin decimales, que podrá variar entre 0 y 70" sqref="E33:N35">
      <formula1>0</formula1>
      <formula2>70</formula2>
    </dataValidation>
    <dataValidation type="whole" operator="greaterThanOrEqual" allowBlank="1" showInputMessage="1" showErrorMessage="1" sqref="M17 K17 I17 G17 E17 E12:E13 G12:G13 I12:I13 K12:K13 M12:M13 E19 G19 I19 K19 M19 E23 G23 I23 K23 M23">
      <formula1>0</formula1>
    </dataValidation>
    <dataValidation type="decimal" operator="greaterThanOrEqual" allowBlank="1" showInputMessage="1" showErrorMessage="1" sqref="M24:M26 E24:E26 I24:I26 K24:K26 G24:G26 E18 G18 I18 K18 M18 E20:E22 G20:G22 I20:I22 K20:K22 M20:M22">
      <formula1>0</formula1>
    </dataValidation>
    <dataValidation operator="greaterThanOrEqual" allowBlank="1" showInputMessage="1" showErrorMessage="1" sqref="E27 G27 I27 K27 M27"/>
    <dataValidation type="decimal" allowBlank="1" showInputMessage="1" showErrorMessage="1" sqref="E38:N38">
      <formula1>20</formula1>
      <formula2>40</formula2>
    </dataValidation>
    <dataValidation type="whole" allowBlank="1" showInputMessage="1" showErrorMessage="1" sqref="E14:E16 G14:G16 I14:I16 K14:K16 M14:M16">
      <formula1>0</formula1>
      <formula2>1</formula2>
    </dataValidation>
  </dataValidations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Onshore</vt:lpstr>
      <vt:lpstr>Shallow Offshore</vt:lpstr>
      <vt:lpstr>Deep Offshore</vt:lpstr>
    </vt:vector>
  </TitlesOfParts>
  <Company>ANCAP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sferro</dc:creator>
  <cp:lastModifiedBy>Juan Tomasini</cp:lastModifiedBy>
  <dcterms:created xsi:type="dcterms:W3CDTF">2011-06-08T15:13:28Z</dcterms:created>
  <dcterms:modified xsi:type="dcterms:W3CDTF">2018-11-28T14:19:58Z</dcterms:modified>
</cp:coreProperties>
</file>